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95" tabRatio="608" activeTab="0"/>
  </bookViews>
  <sheets>
    <sheet name="BRM 300 km n°xxx" sheetId="1" r:id="rId1"/>
  </sheets>
  <definedNames>
    <definedName name="Excel_BuiltIn_Print_Area">'BRM 300 km n°xxx'!$C:$J</definedName>
  </definedNames>
  <calcPr fullCalcOnLoad="1"/>
</workbook>
</file>

<file path=xl/sharedStrings.xml><?xml version="1.0" encoding="utf-8"?>
<sst xmlns="http://schemas.openxmlformats.org/spreadsheetml/2006/main" count="174" uniqueCount="157">
  <si>
    <t>RANDONNEURS FRANÇAIS</t>
  </si>
  <si>
    <t>RANDONNEURS EUROPEENS</t>
  </si>
  <si>
    <t>RANDONNEURS MONDIAUX</t>
  </si>
  <si>
    <t>N° homologation :</t>
  </si>
  <si>
    <t>Société organisatrice :   Cyclo-Randonneurs de Bellerive</t>
  </si>
  <si>
    <t>Code ACP :</t>
  </si>
  <si>
    <t>&lt;&lt;&lt;Taper ici votre n° de club à 4 chiffres</t>
  </si>
  <si>
    <t>Ligue :</t>
  </si>
  <si>
    <t>Auvergne</t>
  </si>
  <si>
    <t>Brevet de</t>
  </si>
  <si>
    <t>Date :</t>
  </si>
  <si>
    <t>Heure de départ :</t>
  </si>
  <si>
    <t>&lt;&lt;&lt;Taper ici l'heure de départ sous la forme 08:30</t>
  </si>
  <si>
    <t>Contr.</t>
  </si>
  <si>
    <t>LOCALITES</t>
  </si>
  <si>
    <t>Carte MICHELIN</t>
  </si>
  <si>
    <t xml:space="preserve">Numéro de </t>
  </si>
  <si>
    <t>KM</t>
  </si>
  <si>
    <t>CONTROLES</t>
  </si>
  <si>
    <t>C</t>
  </si>
  <si>
    <t>N°</t>
  </si>
  <si>
    <t>Pli N°</t>
  </si>
  <si>
    <t>Route</t>
  </si>
  <si>
    <t>PARTIEL</t>
  </si>
  <si>
    <t>TOTAL</t>
  </si>
  <si>
    <t>Ouverture</t>
  </si>
  <si>
    <t>Fermeture</t>
  </si>
  <si>
    <t>Départ</t>
  </si>
  <si>
    <t>Si contrôle mettre un C majuscule dans la première colonne</t>
  </si>
  <si>
    <t>Vichy</t>
  </si>
  <si>
    <t>Le calcul des heures d'ouverture et fermeture sera automatique</t>
  </si>
  <si>
    <t>D907</t>
  </si>
  <si>
    <t>Magnet</t>
  </si>
  <si>
    <t>D60</t>
  </si>
  <si>
    <t>D480</t>
  </si>
  <si>
    <t>Marseigne</t>
  </si>
  <si>
    <t>Thionne</t>
  </si>
  <si>
    <t>Chapeau</t>
  </si>
  <si>
    <t>Montbeugny</t>
  </si>
  <si>
    <t>D105</t>
  </si>
  <si>
    <t>Lusigny</t>
  </si>
  <si>
    <t>Chezy</t>
  </si>
  <si>
    <t>Gennetines</t>
  </si>
  <si>
    <t>C 1</t>
  </si>
  <si>
    <t>D13</t>
  </si>
  <si>
    <t>Nevers</t>
  </si>
  <si>
    <t>Fourchambault</t>
  </si>
  <si>
    <t>Tronsanges</t>
  </si>
  <si>
    <t>La Marche</t>
  </si>
  <si>
    <t>C 2</t>
  </si>
  <si>
    <t>La Charité sur Loire</t>
  </si>
  <si>
    <t>Argenvières</t>
  </si>
  <si>
    <t>Beffes</t>
  </si>
  <si>
    <t>Cours les barres</t>
  </si>
  <si>
    <t>Cuffy</t>
  </si>
  <si>
    <t>Neuvy le Barrois</t>
  </si>
  <si>
    <t>Agonges</t>
  </si>
  <si>
    <t>St Menoux</t>
  </si>
  <si>
    <t xml:space="preserve">Souvigny </t>
  </si>
  <si>
    <t>D 34</t>
  </si>
  <si>
    <t>Besson</t>
  </si>
  <si>
    <t>C 3</t>
  </si>
  <si>
    <t>Bresnay</t>
  </si>
  <si>
    <t>Contigny</t>
  </si>
  <si>
    <t>Paray sous Briailles</t>
  </si>
  <si>
    <t>Marcenat</t>
  </si>
  <si>
    <t>Charmeil</t>
  </si>
  <si>
    <t>Arrivée</t>
  </si>
  <si>
    <t>Rue J. Macé</t>
  </si>
  <si>
    <t>Départements traversés</t>
  </si>
  <si>
    <t>Allier</t>
  </si>
  <si>
    <t>Nièvre</t>
  </si>
  <si>
    <t>Cher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</si>
  <si>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</si>
  <si>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03-3658</t>
  </si>
  <si>
    <t>Adresse du responsable : 41 chemin de la montée</t>
  </si>
  <si>
    <t>Km</t>
  </si>
  <si>
    <t xml:space="preserve">                                  03700 - Bellerive sur Allier</t>
  </si>
  <si>
    <r>
      <t>Lieu de départ :</t>
    </r>
    <r>
      <rPr>
        <sz val="12"/>
        <color indexed="18"/>
        <rFont val="Arial"/>
        <family val="2"/>
      </rPr>
      <t xml:space="preserve"> Bellerive sur allier - Maison des Associations</t>
    </r>
  </si>
  <si>
    <t xml:space="preserve">                              Rue J. Macé</t>
  </si>
  <si>
    <t>Départ : Bellerive - Rue J. Macé</t>
  </si>
  <si>
    <t xml:space="preserve">Avenue de Russie / D2209 </t>
  </si>
  <si>
    <t>D426 / D326 / D2209</t>
  </si>
  <si>
    <t>Cusset (aux feux prendre direction Varennes)</t>
  </si>
  <si>
    <t>D9068 / D2209</t>
  </si>
  <si>
    <t>Creuzier le Neuf - ZI des Ancizes</t>
  </si>
  <si>
    <t>D906 / D430</t>
  </si>
  <si>
    <t>St Gérand le Puy (Pont de la Mule)</t>
  </si>
  <si>
    <t>D480 / D161</t>
  </si>
  <si>
    <t>D161</t>
  </si>
  <si>
    <t>D53 / D161</t>
  </si>
  <si>
    <t>D161 / D105</t>
  </si>
  <si>
    <t>D481 / D140 / D30 / D140</t>
  </si>
  <si>
    <t>D194 / D140 / D13</t>
  </si>
  <si>
    <t>Dornes - (prendre direction Nevers)</t>
  </si>
  <si>
    <t>(direction Luthenay Uxeloup)</t>
  </si>
  <si>
    <t>Luthenay Uxeloup - (prendre direction Nevers)</t>
  </si>
  <si>
    <t>Sermoise - (prendre direction la Jonction)</t>
  </si>
  <si>
    <t>D907bis</t>
  </si>
  <si>
    <t>Nevers Gare</t>
  </si>
  <si>
    <t>D40</t>
  </si>
  <si>
    <t>Germiny sur Loire</t>
  </si>
  <si>
    <t>D174</t>
  </si>
  <si>
    <t>N151 / D45e</t>
  </si>
  <si>
    <t>D45</t>
  </si>
  <si>
    <t>D45 / D920</t>
  </si>
  <si>
    <t>D45 / D976 / D45</t>
  </si>
  <si>
    <r>
      <t xml:space="preserve">Apremont sur Allier                                                     </t>
    </r>
    <r>
      <rPr>
        <b/>
        <sz val="10"/>
        <rFont val="Arial"/>
        <family val="2"/>
      </rPr>
      <t xml:space="preserve"> BPF </t>
    </r>
  </si>
  <si>
    <t>Mornay sur Allier</t>
  </si>
  <si>
    <t>D45 / D101</t>
  </si>
  <si>
    <t>Château sur Allier</t>
  </si>
  <si>
    <t>D978A</t>
  </si>
  <si>
    <t>D13 / D101</t>
  </si>
  <si>
    <t>Le Veurdre - (prendre direction St Léopardin d'Augy)</t>
  </si>
  <si>
    <t>Après 7 km (prendre direction St Léopardin d'Augy)</t>
  </si>
  <si>
    <t>D556</t>
  </si>
  <si>
    <t>St Léopardin d'Augy</t>
  </si>
  <si>
    <t>D139</t>
  </si>
  <si>
    <t>Couzon - (prendre direction Moulins)</t>
  </si>
  <si>
    <t>Après 4 km - (prendre direction Agonges)</t>
  </si>
  <si>
    <t>D58</t>
  </si>
  <si>
    <t>D253</t>
  </si>
  <si>
    <t>Rue de Nevers</t>
  </si>
  <si>
    <t>Souvigny – Rue de Richevieille</t>
  </si>
  <si>
    <t>Rue de Richevieille</t>
  </si>
  <si>
    <t>Souvigny – Route de Moulins</t>
  </si>
  <si>
    <t>La Croix Menoux</t>
  </si>
  <si>
    <t>D2009</t>
  </si>
  <si>
    <t xml:space="preserve">Monetay sur allier </t>
  </si>
  <si>
    <t>Circuit Karting de Villemouze</t>
  </si>
  <si>
    <t>St Rémy en Rollat</t>
  </si>
  <si>
    <t>Bellerive - Rond point Décathlon</t>
  </si>
  <si>
    <t>Bellerive - Rond point de la république</t>
  </si>
  <si>
    <t xml:space="preserve">Bellerive - Avenue de Russie </t>
  </si>
  <si>
    <t>Bellerie - Rue J. Macé - Maisson des Associations</t>
  </si>
  <si>
    <t>D232 / D292</t>
  </si>
  <si>
    <t>D34</t>
  </si>
  <si>
    <t>CV (déchetterie)</t>
  </si>
  <si>
    <t>Rue des Vendanges</t>
  </si>
  <si>
    <t>D232</t>
  </si>
  <si>
    <t>D142</t>
  </si>
  <si>
    <t>D6</t>
  </si>
  <si>
    <t>D2209 (Avenue de Vichy)</t>
  </si>
  <si>
    <t>Avenue de Russie</t>
  </si>
  <si>
    <t>ARRIVEE</t>
  </si>
  <si>
    <t>Nom du responsable : Jean Pierre Frière (06 73 89 79 44)</t>
  </si>
  <si>
    <t>2014 AU 02</t>
  </si>
  <si>
    <t>Lien vers la trace BRM 300</t>
  </si>
  <si>
    <r>
      <t xml:space="preserve">Nom du parcours :    </t>
    </r>
    <r>
      <rPr>
        <b/>
        <sz val="13"/>
        <color indexed="18"/>
        <rFont val="Arial"/>
        <family val="2"/>
      </rPr>
      <t>BRM 300 km</t>
    </r>
  </si>
  <si>
    <t>RAPPEL</t>
  </si>
  <si>
    <t>Le port du casque à coque rigide est fortement conseillé, éclairage fixe (AV et AR) sur le vélo et port obligatoire d'une chasuble réfléchissante pour les parcours nocturnes ou à visibilité réduite.</t>
  </si>
  <si>
    <t>En cas d'abandon  merci de prévenir les organisateurs au 06 73 89 79 44</t>
  </si>
  <si>
    <t>Numéros d'urgence = SAMU: 15, Police Secours: 17 et Pompiers: 18</t>
  </si>
  <si>
    <t>Contrôles nocturnes: Dans la mesure du possible, à l'aide d'un smartphone ou d'un appareil photo (le vôtre ou celui d'un de vos collègues de route).</t>
  </si>
  <si>
    <t>Prenez un cliché sur lequel on peut voir le nom de la ville, l'heure et votre vélo.</t>
  </si>
  <si>
    <t xml:space="preserve">Il s'agit d'un Brevet Randonneur, en aucun cas d'une épreuve donnant lieu à un classement Vous devez respecter scrupuleusement le code de la route et les arrêtés municipaux réglementant </t>
  </si>
  <si>
    <t>la circulation, et en particulier franchir les routes à grande circulation avec la plus grande prudence.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</si>
</sst>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[$-40C]d\ mmmm\ yyyy;@"/>
  </numFmts>
  <fonts count="62">
    <font>
      <sz val="1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2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color indexed="18"/>
      <name val="Arial"/>
      <family val="2"/>
    </font>
    <font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sz val="13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10"/>
      <name val="Arial"/>
      <family val="2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u val="single"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right" vertical="center"/>
      <protection locked="0"/>
    </xf>
    <xf numFmtId="0" fontId="18" fillId="0" borderId="19" xfId="0" applyFont="1" applyBorder="1" applyAlignment="1" applyProtection="1">
      <alignment horizontal="right" vertical="center"/>
      <protection locked="0"/>
    </xf>
    <xf numFmtId="0" fontId="19" fillId="33" borderId="20" xfId="0" applyFont="1" applyFill="1" applyBorder="1" applyAlignment="1" applyProtection="1">
      <alignment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0" fontId="20" fillId="34" borderId="22" xfId="0" applyFont="1" applyFill="1" applyBorder="1" applyAlignment="1" applyProtection="1">
      <alignment horizontal="center" vertical="center"/>
      <protection locked="0"/>
    </xf>
    <xf numFmtId="0" fontId="19" fillId="33" borderId="23" xfId="0" applyFont="1" applyFill="1" applyBorder="1" applyAlignment="1" applyProtection="1">
      <alignment vertical="center"/>
      <protection locked="0"/>
    </xf>
    <xf numFmtId="0" fontId="19" fillId="33" borderId="24" xfId="0" applyFont="1" applyFill="1" applyBorder="1" applyAlignment="1" applyProtection="1">
      <alignment horizontal="center" vertical="center"/>
      <protection locked="0"/>
    </xf>
    <xf numFmtId="0" fontId="19" fillId="33" borderId="25" xfId="0" applyFont="1" applyFill="1" applyBorder="1" applyAlignment="1" applyProtection="1">
      <alignment horizontal="center" vertical="center"/>
      <protection locked="0"/>
    </xf>
    <xf numFmtId="20" fontId="19" fillId="33" borderId="26" xfId="0" applyNumberFormat="1" applyFont="1" applyFill="1" applyBorder="1" applyAlignment="1">
      <alignment horizontal="center" vertical="center"/>
    </xf>
    <xf numFmtId="20" fontId="19" fillId="33" borderId="27" xfId="0" applyNumberFormat="1" applyFont="1" applyFill="1" applyBorder="1" applyAlignment="1">
      <alignment horizontal="center" vertical="center"/>
    </xf>
    <xf numFmtId="0" fontId="19" fillId="0" borderId="28" xfId="0" applyFont="1" applyBorder="1" applyAlignment="1" applyProtection="1">
      <alignment vertical="center" wrapText="1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20" fillId="34" borderId="3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164" fontId="19" fillId="0" borderId="26" xfId="0" applyNumberFormat="1" applyFont="1" applyBorder="1" applyAlignment="1" applyProtection="1">
      <alignment horizontal="center" vertical="center"/>
      <protection locked="0"/>
    </xf>
    <xf numFmtId="164" fontId="19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0" fontId="19" fillId="33" borderId="28" xfId="0" applyFont="1" applyFill="1" applyBorder="1" applyAlignment="1" applyProtection="1">
      <alignment vertical="center"/>
      <protection locked="0"/>
    </xf>
    <xf numFmtId="0" fontId="19" fillId="33" borderId="29" xfId="0" applyFont="1" applyFill="1" applyBorder="1" applyAlignment="1" applyProtection="1">
      <alignment horizontal="center" vertical="center"/>
      <protection locked="0"/>
    </xf>
    <xf numFmtId="0" fontId="19" fillId="35" borderId="30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vertical="center"/>
      <protection locked="0"/>
    </xf>
    <xf numFmtId="164" fontId="19" fillId="33" borderId="26" xfId="0" applyNumberFormat="1" applyFont="1" applyFill="1" applyBorder="1" applyAlignment="1" applyProtection="1">
      <alignment horizontal="center" vertical="center"/>
      <protection locked="0"/>
    </xf>
    <xf numFmtId="164" fontId="19" fillId="33" borderId="27" xfId="0" applyNumberFormat="1" applyFont="1" applyFill="1" applyBorder="1" applyAlignment="1" applyProtection="1">
      <alignment horizontal="center" vertical="center"/>
      <protection locked="0"/>
    </xf>
    <xf numFmtId="0" fontId="19" fillId="36" borderId="30" xfId="0" applyFont="1" applyFill="1" applyBorder="1" applyAlignment="1" applyProtection="1">
      <alignment horizontal="center" vertical="center"/>
      <protection locked="0"/>
    </xf>
    <xf numFmtId="0" fontId="19" fillId="34" borderId="30" xfId="0" applyFont="1" applyFill="1" applyBorder="1" applyAlignment="1" applyProtection="1">
      <alignment horizontal="center" vertical="center"/>
      <protection locked="0"/>
    </xf>
    <xf numFmtId="164" fontId="19" fillId="0" borderId="26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164" fontId="19" fillId="0" borderId="18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0" fontId="19" fillId="0" borderId="32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0" fillId="0" borderId="0" xfId="53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20" fontId="13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20" fontId="14" fillId="0" borderId="0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18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21" fontId="15" fillId="0" borderId="40" xfId="0" applyNumberFormat="1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42" xfId="0" applyFont="1" applyBorder="1" applyAlignment="1">
      <alignment horizontal="right" vertical="center"/>
    </xf>
    <xf numFmtId="21" fontId="15" fillId="0" borderId="42" xfId="0" applyNumberFormat="1" applyFont="1" applyBorder="1" applyAlignment="1">
      <alignment horizontal="left" vertical="center"/>
    </xf>
    <xf numFmtId="21" fontId="15" fillId="0" borderId="43" xfId="0" applyNumberFormat="1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 quotePrefix="1">
      <alignment vertical="center"/>
      <protection/>
    </xf>
    <xf numFmtId="165" fontId="12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2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1" fillId="0" borderId="11" xfId="53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114300</xdr:rowOff>
    </xdr:from>
    <xdr:to>
      <xdr:col>9</xdr:col>
      <xdr:colOff>590550</xdr:colOff>
      <xdr:row>6</xdr:row>
      <xdr:rowOff>304800</xdr:rowOff>
    </xdr:to>
    <xdr:sp fLocksText="0">
      <xdr:nvSpPr>
        <xdr:cNvPr id="1" name="AutoShape 1"/>
        <xdr:cNvSpPr txBox="1">
          <a:spLocks noChangeArrowheads="1"/>
        </xdr:cNvSpPr>
      </xdr:nvSpPr>
      <xdr:spPr>
        <a:xfrm>
          <a:off x="5915025" y="114300"/>
          <a:ext cx="47529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BREVET
</a:t>
          </a:r>
          <a:r>
            <a:rPr lang="en-US" cap="none" sz="14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DE
</a:t>
          </a:r>
          <a:r>
            <a:rPr lang="en-US" cap="none" sz="20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RANDONNEURS MONDIAUX
</a:t>
          </a:r>
          <a:r>
            <a:rPr lang="en-US" cap="none" sz="11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FORMULAIRE D'HOMOLOGATION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3</xdr:col>
      <xdr:colOff>381000</xdr:colOff>
      <xdr:row>1</xdr:row>
      <xdr:rowOff>104775</xdr:rowOff>
    </xdr:from>
    <xdr:to>
      <xdr:col>5</xdr:col>
      <xdr:colOff>76200</xdr:colOff>
      <xdr:row>4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38150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nect.garmin.com/modern/course/12716213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GridLines="0" tabSelected="1" zoomScale="85" zoomScaleNormal="85" zoomScalePageLayoutView="0" workbookViewId="0" topLeftCell="A1">
      <selection activeCell="J61" sqref="J61"/>
    </sheetView>
  </sheetViews>
  <sheetFormatPr defaultColWidth="11.57421875" defaultRowHeight="12.75"/>
  <cols>
    <col min="1" max="1" width="1.7109375" style="54" customWidth="1"/>
    <col min="2" max="2" width="10.28125" style="55" customWidth="1"/>
    <col min="3" max="3" width="57.57421875" style="54" customWidth="1"/>
    <col min="4" max="5" width="8.7109375" style="54" customWidth="1"/>
    <col min="6" max="6" width="32.00390625" style="54" customWidth="1"/>
    <col min="7" max="10" width="10.7109375" style="54" customWidth="1"/>
    <col min="11" max="11" width="3.140625" style="10" customWidth="1"/>
    <col min="12" max="12" width="5.57421875" style="61" customWidth="1"/>
    <col min="13" max="16384" width="11.57421875" style="10" customWidth="1"/>
  </cols>
  <sheetData>
    <row r="1" spans="3:12" ht="26.25">
      <c r="C1" s="56" t="s">
        <v>73</v>
      </c>
      <c r="E1" s="1"/>
      <c r="F1" s="1"/>
      <c r="G1" s="1"/>
      <c r="H1" s="1"/>
      <c r="I1" s="1"/>
      <c r="J1" s="1"/>
      <c r="L1" s="57"/>
    </row>
    <row r="2" spans="3:12" ht="15">
      <c r="C2" s="58"/>
      <c r="E2" s="1"/>
      <c r="F2" s="1"/>
      <c r="G2" s="1"/>
      <c r="H2" s="1"/>
      <c r="I2" s="1"/>
      <c r="J2" s="1"/>
      <c r="L2" s="57"/>
    </row>
    <row r="3" spans="3:10" ht="15">
      <c r="C3" s="59" t="s">
        <v>0</v>
      </c>
      <c r="D3" s="60">
        <v>1921</v>
      </c>
      <c r="E3" s="1"/>
      <c r="F3" s="1"/>
      <c r="G3" s="1"/>
      <c r="H3" s="1"/>
      <c r="I3" s="1"/>
      <c r="J3" s="1"/>
    </row>
    <row r="4" spans="3:10" ht="15">
      <c r="C4" s="59" t="s">
        <v>1</v>
      </c>
      <c r="D4" s="60">
        <v>1976</v>
      </c>
      <c r="E4" s="1"/>
      <c r="F4" s="1"/>
      <c r="G4" s="1"/>
      <c r="H4" s="1"/>
      <c r="I4" s="1"/>
      <c r="J4" s="1"/>
    </row>
    <row r="5" spans="3:10" ht="15">
      <c r="C5" s="59" t="s">
        <v>2</v>
      </c>
      <c r="D5" s="60">
        <v>1983</v>
      </c>
      <c r="E5" s="1"/>
      <c r="F5" s="1"/>
      <c r="G5" s="1"/>
      <c r="H5" s="1"/>
      <c r="I5" s="1"/>
      <c r="J5" s="1"/>
    </row>
    <row r="7" ht="27" customHeight="1">
      <c r="E7" s="62"/>
    </row>
    <row r="8" ht="15.75" thickBot="1"/>
    <row r="9" spans="3:10" ht="27" customHeight="1" thickBot="1">
      <c r="C9" s="2" t="s">
        <v>148</v>
      </c>
      <c r="D9" s="110" t="s">
        <v>147</v>
      </c>
      <c r="E9" s="110"/>
      <c r="F9" s="110"/>
      <c r="G9" s="3"/>
      <c r="H9" s="4" t="s">
        <v>3</v>
      </c>
      <c r="I9" s="111" t="s">
        <v>146</v>
      </c>
      <c r="J9" s="111"/>
    </row>
    <row r="10" spans="3:12" ht="14.25" customHeight="1" thickBot="1">
      <c r="C10" s="5"/>
      <c r="D10" s="6"/>
      <c r="E10" s="6"/>
      <c r="F10" s="6"/>
      <c r="G10" s="5"/>
      <c r="H10" s="7"/>
      <c r="I10" s="6"/>
      <c r="J10" s="6"/>
      <c r="L10" s="63"/>
    </row>
    <row r="11" spans="3:12" ht="21.75" customHeight="1">
      <c r="C11" s="82" t="s">
        <v>4</v>
      </c>
      <c r="D11" s="83"/>
      <c r="E11" s="83"/>
      <c r="F11" s="84" t="s">
        <v>5</v>
      </c>
      <c r="G11" s="112" t="s">
        <v>74</v>
      </c>
      <c r="H11" s="112"/>
      <c r="I11" s="85"/>
      <c r="J11" s="86"/>
      <c r="L11" s="64" t="s">
        <v>6</v>
      </c>
    </row>
    <row r="12" spans="3:12" ht="21.75" customHeight="1">
      <c r="C12" s="87" t="s">
        <v>145</v>
      </c>
      <c r="D12" s="8"/>
      <c r="E12" s="8"/>
      <c r="F12" s="65" t="s">
        <v>7</v>
      </c>
      <c r="G12" s="109" t="s">
        <v>8</v>
      </c>
      <c r="H12" s="109"/>
      <c r="I12" s="66"/>
      <c r="J12" s="88"/>
      <c r="L12" s="67"/>
    </row>
    <row r="13" spans="3:12" ht="21.75" customHeight="1">
      <c r="C13" s="87" t="s">
        <v>75</v>
      </c>
      <c r="D13" s="8"/>
      <c r="E13" s="8"/>
      <c r="F13" s="65" t="s">
        <v>9</v>
      </c>
      <c r="G13" s="109">
        <v>300</v>
      </c>
      <c r="H13" s="109"/>
      <c r="I13" s="68" t="s">
        <v>76</v>
      </c>
      <c r="J13" s="88"/>
      <c r="L13" s="67"/>
    </row>
    <row r="14" spans="3:12" ht="21.75" customHeight="1">
      <c r="C14" s="87" t="s">
        <v>77</v>
      </c>
      <c r="D14" s="8"/>
      <c r="E14" s="8"/>
      <c r="F14" s="65" t="s">
        <v>10</v>
      </c>
      <c r="G14" s="102">
        <v>45032</v>
      </c>
      <c r="H14" s="102"/>
      <c r="I14" s="10"/>
      <c r="J14" s="88"/>
      <c r="L14" s="67"/>
    </row>
    <row r="15" spans="3:12" ht="15" customHeight="1">
      <c r="C15" s="89" t="s">
        <v>78</v>
      </c>
      <c r="D15" s="9"/>
      <c r="E15" s="9"/>
      <c r="F15" s="65" t="s">
        <v>11</v>
      </c>
      <c r="G15" s="108">
        <v>0.20833333333333334</v>
      </c>
      <c r="H15" s="109"/>
      <c r="I15" s="10"/>
      <c r="J15" s="90"/>
      <c r="L15" s="64" t="s">
        <v>12</v>
      </c>
    </row>
    <row r="16" spans="3:12" ht="15" customHeight="1" thickBot="1">
      <c r="C16" s="91" t="s">
        <v>79</v>
      </c>
      <c r="D16" s="92"/>
      <c r="E16" s="92"/>
      <c r="F16" s="92"/>
      <c r="G16" s="93"/>
      <c r="H16" s="94"/>
      <c r="I16" s="95"/>
      <c r="J16" s="96"/>
      <c r="L16" s="67"/>
    </row>
    <row r="17" spans="1:12" ht="21.75" customHeight="1" thickBot="1">
      <c r="A17" s="10"/>
      <c r="B17" s="11" t="s">
        <v>13</v>
      </c>
      <c r="C17" s="104" t="s">
        <v>14</v>
      </c>
      <c r="D17" s="106" t="s">
        <v>15</v>
      </c>
      <c r="E17" s="106"/>
      <c r="F17" s="69" t="s">
        <v>16</v>
      </c>
      <c r="G17" s="81" t="s">
        <v>17</v>
      </c>
      <c r="H17" s="81" t="s">
        <v>17</v>
      </c>
      <c r="I17" s="107" t="s">
        <v>18</v>
      </c>
      <c r="J17" s="107"/>
      <c r="L17" s="70"/>
    </row>
    <row r="18" spans="1:12" ht="21.75" customHeight="1" thickBot="1">
      <c r="A18" s="10"/>
      <c r="B18" s="11" t="s">
        <v>19</v>
      </c>
      <c r="C18" s="105"/>
      <c r="D18" s="12" t="s">
        <v>20</v>
      </c>
      <c r="E18" s="13" t="s">
        <v>21</v>
      </c>
      <c r="F18" s="14" t="s">
        <v>22</v>
      </c>
      <c r="G18" s="14" t="s">
        <v>23</v>
      </c>
      <c r="H18" s="15" t="s">
        <v>24</v>
      </c>
      <c r="I18" s="16" t="s">
        <v>25</v>
      </c>
      <c r="J18" s="17" t="s">
        <v>26</v>
      </c>
      <c r="L18" s="70"/>
    </row>
    <row r="19" spans="2:12" ht="17.25" customHeight="1">
      <c r="B19" s="71" t="s">
        <v>27</v>
      </c>
      <c r="C19" s="18" t="s">
        <v>80</v>
      </c>
      <c r="D19" s="19"/>
      <c r="E19" s="20"/>
      <c r="F19" s="21" t="s">
        <v>81</v>
      </c>
      <c r="G19" s="22"/>
      <c r="H19" s="23">
        <f>G19</f>
        <v>0</v>
      </c>
      <c r="I19" s="24">
        <f>G15</f>
        <v>0.20833333333333334</v>
      </c>
      <c r="J19" s="25">
        <f>I19+1/24</f>
        <v>0.25</v>
      </c>
      <c r="L19" s="64" t="s">
        <v>28</v>
      </c>
    </row>
    <row r="20" spans="2:12" ht="17.25" customHeight="1">
      <c r="B20" s="72"/>
      <c r="C20" s="26" t="s">
        <v>29</v>
      </c>
      <c r="D20" s="27"/>
      <c r="E20" s="28"/>
      <c r="F20" s="29" t="s">
        <v>82</v>
      </c>
      <c r="G20" s="30">
        <v>3</v>
      </c>
      <c r="H20" s="31">
        <f aca="true" t="shared" si="0" ref="H20:H76">G20+H19</f>
        <v>3</v>
      </c>
      <c r="I20" s="32">
        <f>IF(OR(LEFT(B20,1)="C",B20="Arrivée"),IF($I$19+(MIN(H20,200)/34+MIN(MAX(H20-200,0),200)/32+MIN(MAX(H20-400,0),200)/30+MIN(MAX(H20-600,0),400)/28+1/120)/24&gt;1,"J+1 "&amp;INT((($I$19+(MIN(H20,200)/34+MIN(MAX(H20-200,0),200)/32+MIN(MAX(H20-400,0),200)/30+MIN(MAX(H20-600,0),400)/28+1/120)/24)-1)*24)&amp;"h"&amp;INT((((($I$19+(MIN(H20,200)/34+MIN(MAX(H20-200,0),200)/32+MIN(MAX(H20-400,0),200)/30+MIN(MAX(H20-600,0),400)/28+1/120)/24)-1)*24)-INT((($I$19+(MIN(H20,200)/34+MIN(MAX(H20-200,0),200)/32+MIN(MAX(H20-400,0),200)/30+MIN(MAX(H20-600,0),400)/28+1/120)/24)-1)*24))*60),$I$19+(MIN(H20,200)/34+MIN(MAX(H20-200,0),200)/32+MIN(MAX(H20-400,0),200)/30+MIN(MAX(H20-600,0),400)/28+1/120)/24),"")</f>
      </c>
      <c r="J20" s="33">
        <f>IF(OR(LEFT(B20,1)="C",B20="Arrivée"),IF($J$19+(MIN(H20,60)/20+MIN(MAX(H20-60,0),540)/15+MIN(MAX(H20-600,0),400)/11.428+1/120)/24&gt;1,"J+1 "&amp;INT((($J$19+(MIN(H20,60)/20+MIN(MAX(H20-60,0),540)/15+MIN(MAX(H20-600,0),400)/11.428+1/120)/24)-1)*24)&amp;"h"&amp;INT((((($J$19+(MIN(H20,60)/20+MIN(MAX(H20-60,0),540)/15+MIN(MAX(H20-600,0),400)/11.428+1/120)/24)-1)*24)-INT((($J$19+(MIN(H20,60)/20+MIN(MAX(H20-60,0),540)/15+MIN(MAX(H20-600,0),400)/11.428+1/120)/24)-1)*24))*60),$J$19+(MIN(H20,60)/20+MIN(MAX(H20-60,0),540)/15+MIN(MAX(H20-600,0),400)/11.428+1/120)/24),"")</f>
      </c>
      <c r="L20" s="64" t="s">
        <v>30</v>
      </c>
    </row>
    <row r="21" spans="2:12" ht="17.25" customHeight="1">
      <c r="B21" s="72"/>
      <c r="C21" s="34" t="s">
        <v>83</v>
      </c>
      <c r="D21" s="27"/>
      <c r="E21" s="28"/>
      <c r="F21" s="29" t="s">
        <v>84</v>
      </c>
      <c r="G21" s="30">
        <v>2.3</v>
      </c>
      <c r="H21" s="31">
        <f t="shared" si="0"/>
        <v>5.3</v>
      </c>
      <c r="I21" s="32">
        <f aca="true" t="shared" si="1" ref="I21:I76">IF(OR(LEFT(B21,1)="C",B21="Arrivée"),IF($I$19+(MIN(H21,200)/34+MIN(MAX(H21-200,0),200)/32+MIN(MAX(H21-400,0),200)/30+MIN(MAX(H21-600,0),400)/28+1/120)/24&gt;1,"J+1 "&amp;INT((($I$19+(MIN(H21,200)/34+MIN(MAX(H21-200,0),200)/32+MIN(MAX(H21-400,0),200)/30+MIN(MAX(H21-600,0),400)/28+1/120)/24)-1)*24)&amp;"h"&amp;INT((((($I$19+(MIN(H21,200)/34+MIN(MAX(H21-200,0),200)/32+MIN(MAX(H21-400,0),200)/30+MIN(MAX(H21-600,0),400)/28+1/120)/24)-1)*24)-INT((($I$19+(MIN(H21,200)/34+MIN(MAX(H21-200,0),200)/32+MIN(MAX(H21-400,0),200)/30+MIN(MAX(H21-600,0),400)/28+1/120)/24)-1)*24))*60),$I$19+(MIN(H21,200)/34+MIN(MAX(H21-200,0),200)/32+MIN(MAX(H21-400,0),200)/30+MIN(MAX(H21-600,0),400)/28+1/120)/24),"")</f>
      </c>
      <c r="J21" s="33">
        <f aca="true" t="shared" si="2" ref="J21:J76">IF(OR(LEFT(B21,1)="C",B21="Arrivée"),IF($J$19+(MIN(H21,60)/20+MIN(MAX(H21-60,0),540)/15+MIN(MAX(H21-600,0),400)/11.428+1/120)/24&gt;1,"J+1 "&amp;INT((($J$19+(MIN(H21,60)/20+MIN(MAX(H21-60,0),540)/15+MIN(MAX(H21-600,0),400)/11.428+1/120)/24)-1)*24)&amp;"h"&amp;INT((((($J$19+(MIN(H21,60)/20+MIN(MAX(H21-60,0),540)/15+MIN(MAX(H21-600,0),400)/11.428+1/120)/24)-1)*24)-INT((($J$19+(MIN(H21,60)/20+MIN(MAX(H21-60,0),540)/15+MIN(MAX(H21-600,0),400)/11.428+1/120)/24)-1)*24))*60),$J$19+(MIN(H21,60)/20+MIN(MAX(H21-60,0),540)/15+MIN(MAX(H21-600,0),400)/11.428+1/120)/24),"")</f>
      </c>
      <c r="L21" s="67"/>
    </row>
    <row r="22" spans="2:12" ht="17.25" customHeight="1">
      <c r="B22" s="72"/>
      <c r="C22" s="34" t="s">
        <v>85</v>
      </c>
      <c r="D22" s="27"/>
      <c r="E22" s="28"/>
      <c r="F22" s="29" t="s">
        <v>31</v>
      </c>
      <c r="G22" s="30">
        <v>5.8</v>
      </c>
      <c r="H22" s="31">
        <f t="shared" si="0"/>
        <v>11.1</v>
      </c>
      <c r="I22" s="32">
        <f t="shared" si="1"/>
      </c>
      <c r="J22" s="33">
        <f t="shared" si="2"/>
      </c>
      <c r="L22" s="57"/>
    </row>
    <row r="23" spans="2:10" ht="17.25" customHeight="1">
      <c r="B23" s="72"/>
      <c r="C23" s="34" t="s">
        <v>32</v>
      </c>
      <c r="D23" s="27"/>
      <c r="E23" s="28"/>
      <c r="F23" s="29" t="s">
        <v>86</v>
      </c>
      <c r="G23" s="30">
        <v>5.5</v>
      </c>
      <c r="H23" s="31">
        <f t="shared" si="0"/>
        <v>16.6</v>
      </c>
      <c r="I23" s="32">
        <f t="shared" si="1"/>
      </c>
      <c r="J23" s="33">
        <f t="shared" si="2"/>
      </c>
    </row>
    <row r="24" spans="2:10" ht="17.25" customHeight="1">
      <c r="B24" s="72"/>
      <c r="C24" s="34" t="s">
        <v>87</v>
      </c>
      <c r="D24" s="27"/>
      <c r="E24" s="28"/>
      <c r="F24" s="29" t="s">
        <v>33</v>
      </c>
      <c r="G24" s="30">
        <v>6.3</v>
      </c>
      <c r="H24" s="31">
        <f t="shared" si="0"/>
        <v>22.900000000000002</v>
      </c>
      <c r="I24" s="32">
        <f t="shared" si="1"/>
      </c>
      <c r="J24" s="33">
        <f t="shared" si="2"/>
      </c>
    </row>
    <row r="25" spans="2:10" ht="17.25" customHeight="1">
      <c r="B25" s="72"/>
      <c r="C25" s="34" t="s">
        <v>34</v>
      </c>
      <c r="D25" s="27"/>
      <c r="E25" s="28"/>
      <c r="F25" s="29" t="s">
        <v>34</v>
      </c>
      <c r="G25" s="30">
        <v>9.1</v>
      </c>
      <c r="H25" s="31">
        <f t="shared" si="0"/>
        <v>32</v>
      </c>
      <c r="I25" s="32">
        <f t="shared" si="1"/>
      </c>
      <c r="J25" s="33">
        <f t="shared" si="2"/>
      </c>
    </row>
    <row r="26" spans="2:12" ht="17.25" customHeight="1">
      <c r="B26" s="72"/>
      <c r="C26" s="34" t="s">
        <v>35</v>
      </c>
      <c r="D26" s="27"/>
      <c r="E26" s="28"/>
      <c r="F26" s="29" t="s">
        <v>88</v>
      </c>
      <c r="G26" s="30">
        <v>7.3</v>
      </c>
      <c r="H26" s="31">
        <f t="shared" si="0"/>
        <v>39.3</v>
      </c>
      <c r="I26" s="32">
        <f t="shared" si="1"/>
      </c>
      <c r="J26" s="33">
        <f t="shared" si="2"/>
      </c>
      <c r="L26" s="73"/>
    </row>
    <row r="27" spans="2:12" ht="17.25" customHeight="1">
      <c r="B27" s="72"/>
      <c r="C27" s="34" t="s">
        <v>36</v>
      </c>
      <c r="D27" s="27"/>
      <c r="E27" s="28"/>
      <c r="F27" s="29" t="s">
        <v>89</v>
      </c>
      <c r="G27" s="30">
        <v>3.4</v>
      </c>
      <c r="H27" s="31">
        <f t="shared" si="0"/>
        <v>42.699999999999996</v>
      </c>
      <c r="I27" s="32">
        <f t="shared" si="1"/>
      </c>
      <c r="J27" s="33">
        <f t="shared" si="2"/>
      </c>
      <c r="L27" s="57"/>
    </row>
    <row r="28" spans="2:12" ht="17.25" customHeight="1">
      <c r="B28" s="72"/>
      <c r="C28" s="34" t="s">
        <v>37</v>
      </c>
      <c r="D28" s="27"/>
      <c r="E28" s="28"/>
      <c r="F28" s="29" t="s">
        <v>90</v>
      </c>
      <c r="G28" s="30">
        <v>10.4</v>
      </c>
      <c r="H28" s="31">
        <f t="shared" si="0"/>
        <v>53.099999999999994</v>
      </c>
      <c r="I28" s="32">
        <f t="shared" si="1"/>
      </c>
      <c r="J28" s="33">
        <f t="shared" si="2"/>
      </c>
      <c r="L28" s="57"/>
    </row>
    <row r="29" spans="2:12" ht="17.25" customHeight="1">
      <c r="B29" s="72"/>
      <c r="C29" s="34" t="s">
        <v>38</v>
      </c>
      <c r="D29" s="27"/>
      <c r="E29" s="28"/>
      <c r="F29" s="29" t="s">
        <v>91</v>
      </c>
      <c r="G29" s="30">
        <v>5.1</v>
      </c>
      <c r="H29" s="31">
        <f t="shared" si="0"/>
        <v>58.199999999999996</v>
      </c>
      <c r="I29" s="32">
        <f>IF(OR(LEFT(B29,1)="C",B29="Arrivée"),IF($I$19+(MIN(H29,200)/34+MIN(MAX(H29-200,0),200)/32+MIN(MAX(H29-400,0),200)/30+MIN(MAX(H29-600,0),400)/28+1/120)/24&gt;1,"J+1 "&amp;INT((($I$19+(MIN(H29,200)/34+MIN(MAX(H29-200,0),200)/32+MIN(MAX(H29-400,0),200)/30+MIN(MAX(H29-600,0),400)/28+1/120)/24)-1)*24)&amp;"h"&amp;INT((((($I$19+(MIN(H29,200)/34+MIN(MAX(H29-200,0),200)/32+MIN(MAX(H29-400,0),200)/30+MIN(MAX(H29-600,0),400)/28+1/120)/24)-1)*24)-INT((($I$19+(MIN(H29,200)/34+MIN(MAX(H29-200,0),200)/32+MIN(MAX(H29-400,0),200)/30+MIN(MAX(H29-600,0),400)/28+1/120)/24)-1)*24))*60),$I$19+(MIN(H29,200)/34+MIN(MAX(H29-200,0),200)/32+MIN(MAX(H29-400,0),200)/30+MIN(MAX(H29-600,0),400)/28+1/120)/24),"")</f>
      </c>
      <c r="J29" s="33">
        <f t="shared" si="2"/>
      </c>
      <c r="L29" s="57"/>
    </row>
    <row r="30" spans="2:12" ht="17.25" customHeight="1">
      <c r="B30" s="72"/>
      <c r="C30" s="34" t="s">
        <v>40</v>
      </c>
      <c r="D30" s="27"/>
      <c r="E30" s="28"/>
      <c r="F30" s="29" t="s">
        <v>39</v>
      </c>
      <c r="G30" s="30">
        <v>6.9</v>
      </c>
      <c r="H30" s="31">
        <f t="shared" si="0"/>
        <v>65.1</v>
      </c>
      <c r="I30" s="32">
        <f t="shared" si="1"/>
      </c>
      <c r="J30" s="33">
        <f t="shared" si="2"/>
      </c>
      <c r="L30" s="57"/>
    </row>
    <row r="31" spans="2:12" ht="17.25" customHeight="1">
      <c r="B31" s="72"/>
      <c r="C31" s="34" t="s">
        <v>41</v>
      </c>
      <c r="D31" s="27"/>
      <c r="E31" s="28"/>
      <c r="F31" s="29" t="s">
        <v>92</v>
      </c>
      <c r="G31" s="30">
        <v>3</v>
      </c>
      <c r="H31" s="31">
        <f t="shared" si="0"/>
        <v>68.1</v>
      </c>
      <c r="I31" s="32">
        <f t="shared" si="1"/>
      </c>
      <c r="J31" s="33">
        <f t="shared" si="2"/>
      </c>
      <c r="L31" s="57"/>
    </row>
    <row r="32" spans="2:12" ht="17.25" customHeight="1">
      <c r="B32" s="72"/>
      <c r="C32" s="34" t="s">
        <v>42</v>
      </c>
      <c r="D32" s="27"/>
      <c r="E32" s="28"/>
      <c r="F32" s="29" t="s">
        <v>93</v>
      </c>
      <c r="G32" s="30">
        <v>5.5</v>
      </c>
      <c r="H32" s="31">
        <f t="shared" si="0"/>
        <v>73.6</v>
      </c>
      <c r="I32" s="32">
        <f t="shared" si="1"/>
      </c>
      <c r="J32" s="33">
        <f t="shared" si="2"/>
      </c>
      <c r="L32" s="57"/>
    </row>
    <row r="33" spans="2:12" ht="17.25" customHeight="1">
      <c r="B33" s="71" t="s">
        <v>43</v>
      </c>
      <c r="C33" s="35" t="s">
        <v>94</v>
      </c>
      <c r="D33" s="36"/>
      <c r="E33" s="37"/>
      <c r="F33" s="38" t="s">
        <v>44</v>
      </c>
      <c r="G33" s="22">
        <v>10.5</v>
      </c>
      <c r="H33" s="22">
        <f t="shared" si="0"/>
        <v>84.1</v>
      </c>
      <c r="I33" s="39">
        <f t="shared" si="1"/>
        <v>0.31174428104575164</v>
      </c>
      <c r="J33" s="40">
        <f t="shared" si="2"/>
        <v>0.44229166666666664</v>
      </c>
      <c r="L33" s="57"/>
    </row>
    <row r="34" spans="2:12" ht="17.25" customHeight="1">
      <c r="B34" s="72"/>
      <c r="C34" s="26" t="s">
        <v>95</v>
      </c>
      <c r="D34" s="27"/>
      <c r="E34" s="37"/>
      <c r="F34" s="29" t="s">
        <v>44</v>
      </c>
      <c r="G34" s="30">
        <v>0.5</v>
      </c>
      <c r="H34" s="31">
        <f t="shared" si="0"/>
        <v>84.6</v>
      </c>
      <c r="I34" s="32">
        <f t="shared" si="1"/>
      </c>
      <c r="J34" s="33">
        <f t="shared" si="2"/>
      </c>
      <c r="L34" s="57"/>
    </row>
    <row r="35" spans="2:12" ht="17.25" customHeight="1">
      <c r="B35" s="72"/>
      <c r="C35" s="34" t="s">
        <v>96</v>
      </c>
      <c r="D35" s="27"/>
      <c r="E35" s="37"/>
      <c r="F35" s="29" t="s">
        <v>44</v>
      </c>
      <c r="G35" s="30">
        <v>18.5</v>
      </c>
      <c r="H35" s="31">
        <f t="shared" si="0"/>
        <v>103.1</v>
      </c>
      <c r="I35" s="32">
        <f t="shared" si="1"/>
      </c>
      <c r="J35" s="33">
        <f t="shared" si="2"/>
      </c>
      <c r="L35" s="57"/>
    </row>
    <row r="36" spans="2:12" ht="17.25" customHeight="1">
      <c r="B36" s="72"/>
      <c r="C36" s="34" t="s">
        <v>97</v>
      </c>
      <c r="D36" s="27"/>
      <c r="E36" s="37"/>
      <c r="F36" s="29" t="s">
        <v>44</v>
      </c>
      <c r="G36" s="30">
        <v>15</v>
      </c>
      <c r="H36" s="31">
        <f t="shared" si="0"/>
        <v>118.1</v>
      </c>
      <c r="I36" s="32">
        <f t="shared" si="1"/>
      </c>
      <c r="J36" s="33">
        <f t="shared" si="2"/>
      </c>
      <c r="L36" s="57"/>
    </row>
    <row r="37" spans="2:12" ht="17.25" customHeight="1">
      <c r="B37" s="72"/>
      <c r="C37" s="34" t="s">
        <v>45</v>
      </c>
      <c r="D37" s="27"/>
      <c r="E37" s="37"/>
      <c r="F37" s="29" t="s">
        <v>98</v>
      </c>
      <c r="G37" s="30">
        <v>4</v>
      </c>
      <c r="H37" s="31">
        <f t="shared" si="0"/>
        <v>122.1</v>
      </c>
      <c r="I37" s="32">
        <f t="shared" si="1"/>
      </c>
      <c r="J37" s="33">
        <f t="shared" si="2"/>
      </c>
      <c r="L37" s="57"/>
    </row>
    <row r="38" spans="2:12" ht="17.25" customHeight="1">
      <c r="B38" s="72"/>
      <c r="C38" s="34" t="s">
        <v>99</v>
      </c>
      <c r="D38" s="27"/>
      <c r="E38" s="37"/>
      <c r="F38" s="29" t="s">
        <v>100</v>
      </c>
      <c r="G38" s="30">
        <v>1.5</v>
      </c>
      <c r="H38" s="31">
        <f t="shared" si="0"/>
        <v>123.6</v>
      </c>
      <c r="I38" s="32">
        <f t="shared" si="1"/>
      </c>
      <c r="J38" s="33">
        <f t="shared" si="2"/>
      </c>
      <c r="L38" s="57"/>
    </row>
    <row r="39" spans="2:12" ht="17.25" customHeight="1">
      <c r="B39" s="72"/>
      <c r="C39" s="34" t="s">
        <v>46</v>
      </c>
      <c r="D39" s="27"/>
      <c r="E39" s="37"/>
      <c r="F39" s="29" t="s">
        <v>102</v>
      </c>
      <c r="G39" s="30">
        <v>6.5</v>
      </c>
      <c r="H39" s="31">
        <f t="shared" si="0"/>
        <v>130.1</v>
      </c>
      <c r="I39" s="32">
        <f t="shared" si="1"/>
      </c>
      <c r="J39" s="33">
        <f t="shared" si="2"/>
      </c>
      <c r="L39" s="57"/>
    </row>
    <row r="40" spans="2:12" ht="17.25" customHeight="1">
      <c r="B40" s="72"/>
      <c r="C40" s="34" t="s">
        <v>101</v>
      </c>
      <c r="D40" s="27"/>
      <c r="E40" s="37"/>
      <c r="F40" s="29" t="s">
        <v>102</v>
      </c>
      <c r="G40" s="30">
        <v>9.5</v>
      </c>
      <c r="H40" s="31">
        <f t="shared" si="0"/>
        <v>139.6</v>
      </c>
      <c r="I40" s="32">
        <f t="shared" si="1"/>
      </c>
      <c r="J40" s="33">
        <f t="shared" si="2"/>
      </c>
      <c r="L40" s="57"/>
    </row>
    <row r="41" spans="2:12" ht="17.25" customHeight="1">
      <c r="B41" s="72"/>
      <c r="C41" s="34" t="s">
        <v>47</v>
      </c>
      <c r="D41" s="27"/>
      <c r="E41" s="37"/>
      <c r="F41" s="29" t="s">
        <v>31</v>
      </c>
      <c r="G41" s="30">
        <v>5.5</v>
      </c>
      <c r="H41" s="31">
        <f t="shared" si="0"/>
        <v>145.1</v>
      </c>
      <c r="I41" s="32">
        <f t="shared" si="1"/>
      </c>
      <c r="J41" s="33">
        <f t="shared" si="2"/>
      </c>
      <c r="L41" s="57"/>
    </row>
    <row r="42" spans="2:12" ht="17.25" customHeight="1">
      <c r="B42" s="72"/>
      <c r="C42" s="34" t="s">
        <v>48</v>
      </c>
      <c r="D42" s="27"/>
      <c r="E42" s="37"/>
      <c r="F42" s="29" t="s">
        <v>31</v>
      </c>
      <c r="G42" s="30">
        <v>3.5</v>
      </c>
      <c r="H42" s="31">
        <f t="shared" si="0"/>
        <v>148.6</v>
      </c>
      <c r="I42" s="32">
        <f t="shared" si="1"/>
      </c>
      <c r="J42" s="33">
        <f t="shared" si="2"/>
      </c>
      <c r="L42" s="57"/>
    </row>
    <row r="43" spans="2:12" ht="17.25" customHeight="1">
      <c r="B43" s="71" t="s">
        <v>49</v>
      </c>
      <c r="C43" s="35" t="s">
        <v>50</v>
      </c>
      <c r="D43" s="36"/>
      <c r="E43" s="37"/>
      <c r="F43" s="38" t="s">
        <v>103</v>
      </c>
      <c r="G43" s="22">
        <v>5</v>
      </c>
      <c r="H43" s="22">
        <f t="shared" si="0"/>
        <v>153.6</v>
      </c>
      <c r="I43" s="39">
        <f t="shared" si="1"/>
        <v>0.39691584967320265</v>
      </c>
      <c r="J43" s="40">
        <f t="shared" si="2"/>
        <v>0.6353472222222221</v>
      </c>
      <c r="L43" s="57"/>
    </row>
    <row r="44" spans="2:12" ht="17.25" customHeight="1">
      <c r="B44" s="72"/>
      <c r="C44" s="34" t="s">
        <v>51</v>
      </c>
      <c r="D44" s="27"/>
      <c r="E44" s="41"/>
      <c r="F44" s="29" t="s">
        <v>104</v>
      </c>
      <c r="G44" s="30">
        <v>4.5</v>
      </c>
      <c r="H44" s="31">
        <f t="shared" si="0"/>
        <v>158.1</v>
      </c>
      <c r="I44" s="32">
        <f t="shared" si="1"/>
      </c>
      <c r="J44" s="33">
        <f t="shared" si="2"/>
      </c>
      <c r="L44" s="57"/>
    </row>
    <row r="45" spans="2:12" ht="17.25" customHeight="1">
      <c r="B45" s="72"/>
      <c r="C45" s="34" t="s">
        <v>52</v>
      </c>
      <c r="D45" s="27"/>
      <c r="E45" s="41"/>
      <c r="F45" s="29" t="s">
        <v>104</v>
      </c>
      <c r="G45" s="30">
        <v>5</v>
      </c>
      <c r="H45" s="31">
        <f t="shared" si="0"/>
        <v>163.1</v>
      </c>
      <c r="I45" s="32">
        <f t="shared" si="1"/>
      </c>
      <c r="J45" s="33">
        <f t="shared" si="2"/>
      </c>
      <c r="L45" s="57"/>
    </row>
    <row r="46" spans="2:12" ht="17.25" customHeight="1">
      <c r="B46" s="72"/>
      <c r="C46" s="34" t="s">
        <v>53</v>
      </c>
      <c r="D46" s="27"/>
      <c r="E46" s="41"/>
      <c r="F46" s="29" t="s">
        <v>105</v>
      </c>
      <c r="G46" s="30">
        <v>9</v>
      </c>
      <c r="H46" s="31">
        <f t="shared" si="0"/>
        <v>172.1</v>
      </c>
      <c r="I46" s="32">
        <f t="shared" si="1"/>
      </c>
      <c r="J46" s="33">
        <f t="shared" si="2"/>
      </c>
      <c r="L46" s="57"/>
    </row>
    <row r="47" spans="2:12" ht="17.25" customHeight="1">
      <c r="B47" s="72"/>
      <c r="C47" s="34" t="s">
        <v>54</v>
      </c>
      <c r="D47" s="27"/>
      <c r="E47" s="41"/>
      <c r="F47" s="29" t="s">
        <v>106</v>
      </c>
      <c r="G47" s="30">
        <v>7.5</v>
      </c>
      <c r="H47" s="31">
        <f t="shared" si="0"/>
        <v>179.6</v>
      </c>
      <c r="I47" s="32">
        <f t="shared" si="1"/>
      </c>
      <c r="J47" s="33">
        <f t="shared" si="2"/>
      </c>
      <c r="L47" s="57"/>
    </row>
    <row r="48" spans="2:12" ht="17.25" customHeight="1">
      <c r="B48" s="72"/>
      <c r="C48" s="34" t="s">
        <v>107</v>
      </c>
      <c r="D48" s="27"/>
      <c r="E48" s="41"/>
      <c r="F48" s="29" t="s">
        <v>104</v>
      </c>
      <c r="G48" s="30">
        <v>6.5</v>
      </c>
      <c r="H48" s="31">
        <f t="shared" si="0"/>
        <v>186.1</v>
      </c>
      <c r="I48" s="32">
        <f t="shared" si="1"/>
      </c>
      <c r="J48" s="33">
        <f t="shared" si="2"/>
      </c>
      <c r="L48" s="57"/>
    </row>
    <row r="49" spans="2:12" ht="17.25" customHeight="1">
      <c r="B49" s="72"/>
      <c r="C49" s="34" t="s">
        <v>55</v>
      </c>
      <c r="D49" s="27"/>
      <c r="E49" s="41"/>
      <c r="F49" s="29" t="s">
        <v>104</v>
      </c>
      <c r="G49" s="30">
        <v>5</v>
      </c>
      <c r="H49" s="31">
        <f t="shared" si="0"/>
        <v>191.1</v>
      </c>
      <c r="I49" s="32">
        <f t="shared" si="1"/>
      </c>
      <c r="J49" s="33">
        <f t="shared" si="2"/>
      </c>
      <c r="L49" s="57"/>
    </row>
    <row r="50" spans="2:12" ht="17.25" customHeight="1">
      <c r="B50" s="72"/>
      <c r="C50" s="34" t="s">
        <v>108</v>
      </c>
      <c r="D50" s="27"/>
      <c r="E50" s="42"/>
      <c r="F50" s="29" t="s">
        <v>109</v>
      </c>
      <c r="G50" s="30">
        <v>6.5</v>
      </c>
      <c r="H50" s="31">
        <f t="shared" si="0"/>
        <v>197.6</v>
      </c>
      <c r="I50" s="32">
        <f t="shared" si="1"/>
      </c>
      <c r="J50" s="33">
        <f t="shared" si="2"/>
      </c>
      <c r="L50" s="57"/>
    </row>
    <row r="51" spans="2:12" ht="17.25" customHeight="1">
      <c r="B51" s="72"/>
      <c r="C51" s="34" t="s">
        <v>110</v>
      </c>
      <c r="D51" s="27"/>
      <c r="E51" s="42"/>
      <c r="F51" s="29" t="s">
        <v>111</v>
      </c>
      <c r="G51" s="30">
        <v>7</v>
      </c>
      <c r="H51" s="31">
        <f t="shared" si="0"/>
        <v>204.6</v>
      </c>
      <c r="I51" s="32">
        <f t="shared" si="1"/>
      </c>
      <c r="J51" s="33">
        <f t="shared" si="2"/>
      </c>
      <c r="L51" s="57"/>
    </row>
    <row r="52" spans="2:12" ht="17.25" customHeight="1">
      <c r="B52" s="72"/>
      <c r="C52" s="34" t="s">
        <v>113</v>
      </c>
      <c r="D52" s="27"/>
      <c r="E52" s="42"/>
      <c r="F52" s="29" t="s">
        <v>112</v>
      </c>
      <c r="G52" s="30">
        <v>1</v>
      </c>
      <c r="H52" s="31">
        <f t="shared" si="0"/>
        <v>205.6</v>
      </c>
      <c r="I52" s="32">
        <f t="shared" si="1"/>
      </c>
      <c r="J52" s="33">
        <f t="shared" si="2"/>
      </c>
      <c r="L52" s="57"/>
    </row>
    <row r="53" spans="2:12" ht="17.25" customHeight="1">
      <c r="B53" s="72"/>
      <c r="C53" s="34" t="s">
        <v>114</v>
      </c>
      <c r="D53" s="27"/>
      <c r="E53" s="42"/>
      <c r="F53" s="29" t="s">
        <v>115</v>
      </c>
      <c r="G53" s="30">
        <v>7</v>
      </c>
      <c r="H53" s="31">
        <f t="shared" si="0"/>
        <v>212.6</v>
      </c>
      <c r="I53" s="32">
        <f t="shared" si="1"/>
      </c>
      <c r="J53" s="33">
        <f t="shared" si="2"/>
      </c>
      <c r="L53" s="57"/>
    </row>
    <row r="54" spans="2:12" ht="17.25" customHeight="1">
      <c r="B54" s="72"/>
      <c r="C54" s="34" t="s">
        <v>116</v>
      </c>
      <c r="D54" s="27"/>
      <c r="E54" s="42"/>
      <c r="F54" s="29" t="s">
        <v>117</v>
      </c>
      <c r="G54" s="30">
        <v>4</v>
      </c>
      <c r="H54" s="31">
        <f t="shared" si="0"/>
        <v>216.6</v>
      </c>
      <c r="I54" s="32">
        <f t="shared" si="1"/>
      </c>
      <c r="J54" s="33">
        <f t="shared" si="2"/>
      </c>
      <c r="L54" s="57"/>
    </row>
    <row r="55" spans="2:12" ht="17.25" customHeight="1">
      <c r="B55" s="72"/>
      <c r="C55" s="34" t="s">
        <v>118</v>
      </c>
      <c r="D55" s="27"/>
      <c r="E55" s="42"/>
      <c r="F55" s="29" t="s">
        <v>44</v>
      </c>
      <c r="G55" s="30">
        <v>4</v>
      </c>
      <c r="H55" s="31">
        <f t="shared" si="0"/>
        <v>220.6</v>
      </c>
      <c r="I55" s="32">
        <f t="shared" si="1"/>
      </c>
      <c r="J55" s="33">
        <f t="shared" si="2"/>
      </c>
      <c r="L55" s="57"/>
    </row>
    <row r="56" spans="2:12" ht="17.25" customHeight="1">
      <c r="B56" s="72"/>
      <c r="C56" s="34" t="s">
        <v>119</v>
      </c>
      <c r="D56" s="27"/>
      <c r="E56" s="42"/>
      <c r="F56" s="29" t="s">
        <v>120</v>
      </c>
      <c r="G56" s="30">
        <v>4</v>
      </c>
      <c r="H56" s="31">
        <f t="shared" si="0"/>
        <v>224.6</v>
      </c>
      <c r="I56" s="32">
        <f t="shared" si="1"/>
      </c>
      <c r="J56" s="33">
        <f t="shared" si="2"/>
      </c>
      <c r="L56" s="57"/>
    </row>
    <row r="57" spans="2:12" ht="17.25" customHeight="1">
      <c r="B57" s="72"/>
      <c r="C57" s="34" t="s">
        <v>56</v>
      </c>
      <c r="D57" s="27"/>
      <c r="E57" s="42"/>
      <c r="F57" s="29" t="s">
        <v>120</v>
      </c>
      <c r="G57" s="30">
        <v>4</v>
      </c>
      <c r="H57" s="31">
        <f t="shared" si="0"/>
        <v>228.6</v>
      </c>
      <c r="I57" s="32">
        <f t="shared" si="1"/>
      </c>
      <c r="J57" s="33">
        <f t="shared" si="2"/>
      </c>
      <c r="L57" s="57"/>
    </row>
    <row r="58" spans="2:12" ht="17.25" customHeight="1">
      <c r="B58" s="72"/>
      <c r="C58" s="34" t="s">
        <v>57</v>
      </c>
      <c r="D58" s="27"/>
      <c r="E58" s="42"/>
      <c r="F58" s="29" t="s">
        <v>121</v>
      </c>
      <c r="G58" s="30">
        <v>3</v>
      </c>
      <c r="H58" s="31">
        <f t="shared" si="0"/>
        <v>231.6</v>
      </c>
      <c r="I58" s="32">
        <f t="shared" si="1"/>
      </c>
      <c r="J58" s="33">
        <f t="shared" si="2"/>
      </c>
      <c r="L58" s="57"/>
    </row>
    <row r="59" spans="2:12" ht="17.25" customHeight="1">
      <c r="B59" s="72"/>
      <c r="C59" s="34" t="s">
        <v>58</v>
      </c>
      <c r="D59" s="27"/>
      <c r="E59" s="42"/>
      <c r="F59" s="29" t="s">
        <v>122</v>
      </c>
      <c r="G59" s="30">
        <v>6</v>
      </c>
      <c r="H59" s="31">
        <f t="shared" si="0"/>
        <v>237.6</v>
      </c>
      <c r="I59" s="32">
        <f t="shared" si="1"/>
      </c>
      <c r="J59" s="33">
        <f t="shared" si="2"/>
      </c>
      <c r="L59" s="57"/>
    </row>
    <row r="60" spans="2:12" ht="17.25" customHeight="1">
      <c r="B60" s="72"/>
      <c r="C60" s="34" t="s">
        <v>123</v>
      </c>
      <c r="D60" s="27"/>
      <c r="E60" s="42"/>
      <c r="F60" s="29" t="s">
        <v>124</v>
      </c>
      <c r="G60" s="30">
        <v>0.4</v>
      </c>
      <c r="H60" s="31">
        <f t="shared" si="0"/>
        <v>238</v>
      </c>
      <c r="I60" s="32">
        <f t="shared" si="1"/>
      </c>
      <c r="J60" s="33">
        <f t="shared" si="2"/>
      </c>
      <c r="L60" s="57"/>
    </row>
    <row r="61" spans="2:12" ht="17.25" customHeight="1">
      <c r="B61" s="72"/>
      <c r="C61" s="34" t="s">
        <v>125</v>
      </c>
      <c r="D61" s="27"/>
      <c r="E61" s="42"/>
      <c r="F61" s="29" t="s">
        <v>59</v>
      </c>
      <c r="G61" s="30">
        <v>0.2</v>
      </c>
      <c r="H61" s="31">
        <f t="shared" si="0"/>
        <v>238.2</v>
      </c>
      <c r="I61" s="32">
        <f t="shared" si="1"/>
      </c>
      <c r="J61" s="33">
        <f t="shared" si="2"/>
      </c>
      <c r="L61" s="57"/>
    </row>
    <row r="62" spans="2:12" ht="17.25" customHeight="1">
      <c r="B62" s="72"/>
      <c r="C62" s="34" t="s">
        <v>60</v>
      </c>
      <c r="D62" s="27"/>
      <c r="E62" s="42"/>
      <c r="F62" s="29" t="s">
        <v>135</v>
      </c>
      <c r="G62" s="30">
        <v>9.3</v>
      </c>
      <c r="H62" s="31">
        <f t="shared" si="0"/>
        <v>247.5</v>
      </c>
      <c r="I62" s="32">
        <f t="shared" si="1"/>
      </c>
      <c r="J62" s="33">
        <f t="shared" si="2"/>
      </c>
      <c r="L62" s="57"/>
    </row>
    <row r="63" spans="2:12" ht="17.25" customHeight="1">
      <c r="B63" s="71" t="s">
        <v>61</v>
      </c>
      <c r="C63" s="38" t="s">
        <v>62</v>
      </c>
      <c r="D63" s="36"/>
      <c r="E63" s="42"/>
      <c r="F63" s="38" t="s">
        <v>136</v>
      </c>
      <c r="G63" s="22">
        <v>3.8</v>
      </c>
      <c r="H63" s="22">
        <f t="shared" si="0"/>
        <v>251.3</v>
      </c>
      <c r="I63" s="39">
        <f t="shared" si="1"/>
        <v>0.5205754697712419</v>
      </c>
      <c r="J63" s="40">
        <f t="shared" si="2"/>
        <v>0.9067361111111111</v>
      </c>
      <c r="L63" s="57"/>
    </row>
    <row r="64" spans="2:12" ht="17.25" customHeight="1">
      <c r="B64" s="72"/>
      <c r="C64" s="34" t="s">
        <v>126</v>
      </c>
      <c r="D64" s="27"/>
      <c r="E64" s="42"/>
      <c r="F64" s="29" t="s">
        <v>137</v>
      </c>
      <c r="G64" s="30">
        <v>5.7</v>
      </c>
      <c r="H64" s="31">
        <f t="shared" si="0"/>
        <v>257</v>
      </c>
      <c r="I64" s="32">
        <f t="shared" si="1"/>
      </c>
      <c r="J64" s="33">
        <f t="shared" si="2"/>
      </c>
      <c r="L64" s="57"/>
    </row>
    <row r="65" spans="2:12" ht="17.25" customHeight="1">
      <c r="B65" s="72"/>
      <c r="C65" s="34" t="s">
        <v>127</v>
      </c>
      <c r="D65" s="27"/>
      <c r="E65" s="42"/>
      <c r="F65" s="29" t="s">
        <v>138</v>
      </c>
      <c r="G65" s="30">
        <v>2.9</v>
      </c>
      <c r="H65" s="31">
        <f t="shared" si="0"/>
        <v>259.9</v>
      </c>
      <c r="I65" s="32">
        <f t="shared" si="1"/>
      </c>
      <c r="J65" s="33">
        <f t="shared" si="2"/>
      </c>
      <c r="L65" s="57"/>
    </row>
    <row r="66" spans="2:12" ht="17.25" customHeight="1">
      <c r="B66" s="72"/>
      <c r="C66" s="34" t="s">
        <v>128</v>
      </c>
      <c r="D66" s="27"/>
      <c r="E66" s="42"/>
      <c r="F66" s="29" t="s">
        <v>139</v>
      </c>
      <c r="G66" s="30">
        <v>0.5</v>
      </c>
      <c r="H66" s="31">
        <f t="shared" si="0"/>
        <v>260.4</v>
      </c>
      <c r="I66" s="32">
        <f t="shared" si="1"/>
      </c>
      <c r="J66" s="33">
        <f t="shared" si="2"/>
      </c>
      <c r="L66" s="57"/>
    </row>
    <row r="67" spans="2:12" ht="17.25" customHeight="1">
      <c r="B67" s="72"/>
      <c r="C67" s="34" t="s">
        <v>63</v>
      </c>
      <c r="D67" s="27"/>
      <c r="E67" s="42"/>
      <c r="F67" s="29" t="s">
        <v>139</v>
      </c>
      <c r="G67" s="30">
        <v>4</v>
      </c>
      <c r="H67" s="31">
        <f t="shared" si="0"/>
        <v>264.4</v>
      </c>
      <c r="I67" s="32">
        <f t="shared" si="1"/>
      </c>
      <c r="J67" s="33">
        <f t="shared" si="2"/>
      </c>
      <c r="L67" s="57"/>
    </row>
    <row r="68" spans="2:12" ht="17.25" customHeight="1">
      <c r="B68" s="72"/>
      <c r="C68" s="34" t="s">
        <v>129</v>
      </c>
      <c r="D68" s="27"/>
      <c r="E68" s="42"/>
      <c r="F68" s="29" t="s">
        <v>140</v>
      </c>
      <c r="G68" s="30">
        <v>5</v>
      </c>
      <c r="H68" s="31">
        <f t="shared" si="0"/>
        <v>269.4</v>
      </c>
      <c r="I68" s="32">
        <f t="shared" si="1"/>
      </c>
      <c r="J68" s="33">
        <f t="shared" si="2"/>
      </c>
      <c r="L68" s="57"/>
    </row>
    <row r="69" spans="2:12" ht="17.25" customHeight="1">
      <c r="B69" s="72"/>
      <c r="C69" s="34" t="s">
        <v>64</v>
      </c>
      <c r="D69" s="27"/>
      <c r="E69" s="42"/>
      <c r="F69" s="29" t="s">
        <v>140</v>
      </c>
      <c r="G69" s="30">
        <v>3.5</v>
      </c>
      <c r="H69" s="31">
        <f t="shared" si="0"/>
        <v>272.9</v>
      </c>
      <c r="I69" s="32">
        <f t="shared" si="1"/>
      </c>
      <c r="J69" s="33">
        <f t="shared" si="2"/>
      </c>
      <c r="L69" s="57"/>
    </row>
    <row r="70" spans="2:12" ht="17.25" customHeight="1">
      <c r="B70" s="72"/>
      <c r="C70" s="34" t="s">
        <v>65</v>
      </c>
      <c r="D70" s="27"/>
      <c r="E70" s="42"/>
      <c r="F70" s="29" t="s">
        <v>140</v>
      </c>
      <c r="G70" s="30">
        <v>7.2</v>
      </c>
      <c r="H70" s="31">
        <f t="shared" si="0"/>
        <v>280.09999999999997</v>
      </c>
      <c r="I70" s="32">
        <f t="shared" si="1"/>
      </c>
      <c r="J70" s="33">
        <f t="shared" si="2"/>
      </c>
      <c r="L70" s="57"/>
    </row>
    <row r="71" spans="2:12" ht="17.25" customHeight="1">
      <c r="B71" s="72"/>
      <c r="C71" s="34" t="s">
        <v>130</v>
      </c>
      <c r="D71" s="27"/>
      <c r="E71" s="42"/>
      <c r="F71" s="29" t="s">
        <v>141</v>
      </c>
      <c r="G71" s="30">
        <v>6.8</v>
      </c>
      <c r="H71" s="31">
        <f t="shared" si="0"/>
        <v>286.9</v>
      </c>
      <c r="I71" s="32">
        <f t="shared" si="1"/>
      </c>
      <c r="J71" s="33">
        <f t="shared" si="2"/>
      </c>
      <c r="L71" s="57"/>
    </row>
    <row r="72" spans="2:12" ht="17.25" customHeight="1">
      <c r="B72" s="72"/>
      <c r="C72" s="34" t="s">
        <v>66</v>
      </c>
      <c r="D72" s="27"/>
      <c r="E72" s="42"/>
      <c r="F72" s="29" t="s">
        <v>141</v>
      </c>
      <c r="G72" s="30">
        <v>3.3</v>
      </c>
      <c r="H72" s="31">
        <f t="shared" si="0"/>
        <v>290.2</v>
      </c>
      <c r="I72" s="32">
        <f t="shared" si="1"/>
      </c>
      <c r="J72" s="33">
        <f t="shared" si="2"/>
      </c>
      <c r="L72" s="57"/>
    </row>
    <row r="73" spans="2:12" ht="17.25" customHeight="1">
      <c r="B73" s="72"/>
      <c r="C73" s="34" t="s">
        <v>131</v>
      </c>
      <c r="D73" s="27"/>
      <c r="E73" s="42"/>
      <c r="F73" s="29" t="s">
        <v>142</v>
      </c>
      <c r="G73" s="30">
        <v>3.7</v>
      </c>
      <c r="H73" s="31">
        <f t="shared" si="0"/>
        <v>293.9</v>
      </c>
      <c r="I73" s="32">
        <f t="shared" si="1"/>
      </c>
      <c r="J73" s="33">
        <f t="shared" si="2"/>
      </c>
      <c r="L73" s="57"/>
    </row>
    <row r="74" spans="2:12" ht="17.25" customHeight="1">
      <c r="B74" s="72"/>
      <c r="C74" s="34" t="s">
        <v>132</v>
      </c>
      <c r="D74" s="27"/>
      <c r="E74" s="42"/>
      <c r="F74" s="29" t="s">
        <v>143</v>
      </c>
      <c r="G74" s="30">
        <v>1.5</v>
      </c>
      <c r="H74" s="31">
        <f t="shared" si="0"/>
        <v>295.4</v>
      </c>
      <c r="I74" s="32">
        <f t="shared" si="1"/>
      </c>
      <c r="J74" s="33">
        <f t="shared" si="2"/>
      </c>
      <c r="L74" s="57"/>
    </row>
    <row r="75" spans="3:12" ht="17.25" customHeight="1">
      <c r="C75" s="34" t="s">
        <v>133</v>
      </c>
      <c r="D75" s="27"/>
      <c r="E75" s="42"/>
      <c r="F75" s="29" t="s">
        <v>68</v>
      </c>
      <c r="G75" s="30">
        <v>0.8</v>
      </c>
      <c r="H75" s="31">
        <f t="shared" si="0"/>
        <v>296.2</v>
      </c>
      <c r="I75" s="32">
        <f t="shared" si="1"/>
      </c>
      <c r="J75" s="33">
        <f t="shared" si="2"/>
      </c>
      <c r="L75" s="57"/>
    </row>
    <row r="76" spans="2:12" ht="17.25" customHeight="1">
      <c r="B76" s="71" t="s">
        <v>67</v>
      </c>
      <c r="C76" s="38" t="s">
        <v>134</v>
      </c>
      <c r="D76" s="36"/>
      <c r="E76" s="36"/>
      <c r="F76" s="38" t="s">
        <v>144</v>
      </c>
      <c r="G76" s="22">
        <v>0.1</v>
      </c>
      <c r="H76" s="22">
        <f t="shared" si="0"/>
        <v>296.3</v>
      </c>
      <c r="I76" s="39">
        <f t="shared" si="1"/>
        <v>0.5791692197712418</v>
      </c>
      <c r="J76" s="40" t="str">
        <f t="shared" si="2"/>
        <v>J+1 0h45</v>
      </c>
      <c r="L76" s="57"/>
    </row>
    <row r="77" spans="2:12" ht="17.25" customHeight="1">
      <c r="B77" s="72"/>
      <c r="C77" s="34"/>
      <c r="D77" s="27"/>
      <c r="E77" s="45"/>
      <c r="F77" s="29"/>
      <c r="G77" s="30"/>
      <c r="H77" s="31"/>
      <c r="I77" s="43"/>
      <c r="J77" s="44"/>
      <c r="L77" s="57"/>
    </row>
    <row r="78" spans="2:12" ht="17.25" customHeight="1" thickBot="1">
      <c r="B78" s="72"/>
      <c r="C78" s="48"/>
      <c r="D78" s="49"/>
      <c r="E78" s="50"/>
      <c r="F78" s="51"/>
      <c r="G78" s="52"/>
      <c r="H78" s="53"/>
      <c r="I78" s="46">
        <f>IF(B77="C",#REF!+(MIN(H77,200)/34+MIN(MAX(H77-200,0),200)/32+MIN(MAX(H77-400,0),200)/30+MIN(MAX(H77-600,0),400)/28+1/120)/24,"")</f>
      </c>
      <c r="J78" s="47">
        <f>IF(B77="C",$J$19+(MIN(H77,60)/20+MIN(MAX(H77-60,0),540)/15+MIN(MAX(H77-600,0),400)/11.428+1/120)/24,"")</f>
      </c>
      <c r="L78" s="57"/>
    </row>
    <row r="79" spans="5:12" ht="17.25" customHeight="1">
      <c r="E79" s="103" t="s">
        <v>69</v>
      </c>
      <c r="F79" s="103"/>
      <c r="G79" s="74"/>
      <c r="I79" s="54">
        <f>IF(B78="C",#REF!+(MIN(H78,200)/34+MIN(MAX(H78-200,0),200)/32+MIN(MAX(H78-400,0),200)/30+MIN(MAX(H78-600,0),400)/28+1/120)/24,"")</f>
      </c>
      <c r="J79" s="54">
        <f>IF(B78="C",#REF!+(MIN(H78,60)/20+MIN(MAX(H78-60,0),540)/15+MIN(MAX(H78-600,0),400)/11.428+1/120)/24,"")</f>
      </c>
      <c r="L79" s="57"/>
    </row>
    <row r="80" spans="5:12" ht="9.75" customHeight="1">
      <c r="E80" s="75"/>
      <c r="F80" s="75"/>
      <c r="G80" s="75"/>
      <c r="L80" s="57"/>
    </row>
    <row r="81" spans="5:12" ht="17.25" customHeight="1">
      <c r="E81" s="76"/>
      <c r="F81" s="77" t="s">
        <v>70</v>
      </c>
      <c r="L81" s="57"/>
    </row>
    <row r="82" spans="6:12" ht="9.75" customHeight="1">
      <c r="F82" s="78"/>
      <c r="L82" s="57"/>
    </row>
    <row r="83" spans="5:12" ht="15.75">
      <c r="E83" s="79"/>
      <c r="F83" s="77" t="s">
        <v>71</v>
      </c>
      <c r="L83" s="57"/>
    </row>
    <row r="84" spans="6:12" ht="9.75" customHeight="1">
      <c r="F84" s="77"/>
      <c r="L84" s="57"/>
    </row>
    <row r="85" spans="5:6" ht="15.75">
      <c r="E85" s="80"/>
      <c r="F85" s="77" t="s">
        <v>72</v>
      </c>
    </row>
    <row r="86" ht="15">
      <c r="F86" s="61"/>
    </row>
    <row r="87" spans="2:4" ht="15">
      <c r="B87" s="97"/>
      <c r="C87" s="98" t="s">
        <v>149</v>
      </c>
      <c r="D87" s="98"/>
    </row>
    <row r="88" spans="2:4" ht="15">
      <c r="B88" s="99" t="s">
        <v>155</v>
      </c>
      <c r="C88" s="97"/>
      <c r="D88" s="97"/>
    </row>
    <row r="89" spans="2:4" ht="15">
      <c r="B89" s="99" t="s">
        <v>156</v>
      </c>
      <c r="C89" s="97"/>
      <c r="D89" s="97"/>
    </row>
    <row r="90" spans="2:4" ht="15">
      <c r="B90" s="99" t="s">
        <v>150</v>
      </c>
      <c r="C90" s="97"/>
      <c r="D90" s="97"/>
    </row>
    <row r="91" spans="2:4" ht="15">
      <c r="B91" s="97"/>
      <c r="C91" s="97"/>
      <c r="D91" s="97"/>
    </row>
    <row r="92" spans="2:4" ht="15">
      <c r="B92" s="99" t="s">
        <v>151</v>
      </c>
      <c r="C92" s="97"/>
      <c r="D92" s="97"/>
    </row>
    <row r="93" spans="2:4" ht="15">
      <c r="B93" s="99" t="s">
        <v>152</v>
      </c>
      <c r="C93" s="97"/>
      <c r="D93" s="97"/>
    </row>
    <row r="94" spans="2:4" ht="15">
      <c r="B94" s="99"/>
      <c r="C94" s="97"/>
      <c r="D94" s="97"/>
    </row>
    <row r="95" spans="2:4" ht="15">
      <c r="B95" s="100" t="s">
        <v>153</v>
      </c>
      <c r="C95" s="101"/>
      <c r="D95" s="101"/>
    </row>
    <row r="96" ht="15">
      <c r="B96" s="100" t="s">
        <v>154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D9:F9"/>
    <mergeCell ref="I9:J9"/>
    <mergeCell ref="G11:H11"/>
    <mergeCell ref="G12:H12"/>
    <mergeCell ref="G13:H13"/>
    <mergeCell ref="G14:H14"/>
    <mergeCell ref="E79:F79"/>
    <mergeCell ref="C17:C18"/>
    <mergeCell ref="D17:E17"/>
    <mergeCell ref="I17:J17"/>
    <mergeCell ref="G15:H15"/>
  </mergeCells>
  <hyperlinks>
    <hyperlink ref="D9:F9" r:id="rId1" display="Lien vers la trace BRM 300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Friere</dc:creator>
  <cp:keywords/>
  <dc:description/>
  <cp:lastModifiedBy>se7en</cp:lastModifiedBy>
  <cp:lastPrinted>2021-10-27T19:44:50Z</cp:lastPrinted>
  <dcterms:created xsi:type="dcterms:W3CDTF">2019-05-19T19:09:24Z</dcterms:created>
  <dcterms:modified xsi:type="dcterms:W3CDTF">2022-10-16T18:44:47Z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