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40" windowHeight="10095" tabRatio="608" activeTab="0"/>
  </bookViews>
  <sheets>
    <sheet name="BRM 400 km" sheetId="1" r:id="rId1"/>
  </sheets>
  <definedNames>
    <definedName name="Excel_BuiltIn_Print_Area">'BRM 400 km'!$C$14:$J$65536</definedName>
  </definedNames>
  <calcPr fullCalcOnLoad="1"/>
</workbook>
</file>

<file path=xl/sharedStrings.xml><?xml version="1.0" encoding="utf-8"?>
<sst xmlns="http://schemas.openxmlformats.org/spreadsheetml/2006/main" count="170" uniqueCount="161">
  <si>
    <r>
      <t>A</t>
    </r>
    <r>
      <rPr>
        <b/>
        <sz val="20"/>
        <color indexed="18"/>
        <rFont val="Arial"/>
        <family val="2"/>
      </rPr>
      <t xml:space="preserve">UDAX </t>
    </r>
    <r>
      <rPr>
        <b/>
        <sz val="20"/>
        <color indexed="10"/>
        <rFont val="Arial"/>
        <family val="2"/>
      </rPr>
      <t>C</t>
    </r>
    <r>
      <rPr>
        <b/>
        <sz val="20"/>
        <color indexed="18"/>
        <rFont val="Arial"/>
        <family val="2"/>
      </rPr>
      <t xml:space="preserve">LUB </t>
    </r>
    <r>
      <rPr>
        <b/>
        <sz val="20"/>
        <color indexed="10"/>
        <rFont val="Arial"/>
        <family val="2"/>
      </rPr>
      <t>P</t>
    </r>
    <r>
      <rPr>
        <b/>
        <sz val="20"/>
        <color indexed="18"/>
        <rFont val="Arial"/>
        <family val="2"/>
      </rPr>
      <t>ARISIEN</t>
    </r>
  </si>
  <si>
    <t>RANDONNEURS FRANÇAIS</t>
  </si>
  <si>
    <t>RANDONNEURS EUROPEENS</t>
  </si>
  <si>
    <t>RANDONNEURS MONDIAUX</t>
  </si>
  <si>
    <t>N° homologation :</t>
  </si>
  <si>
    <t>Société organisatrice :   Cyclo-Randonneurs de Bellerive</t>
  </si>
  <si>
    <t>Auvergne</t>
  </si>
  <si>
    <t>Brevet de</t>
  </si>
  <si>
    <t>Heure de départ :</t>
  </si>
  <si>
    <t>LOCALITES</t>
  </si>
  <si>
    <t>Carte MICHELIN</t>
  </si>
  <si>
    <t xml:space="preserve">Numéro de </t>
  </si>
  <si>
    <t>KM</t>
  </si>
  <si>
    <t>CONTROLES</t>
  </si>
  <si>
    <t>N°</t>
  </si>
  <si>
    <t>Pli N°</t>
  </si>
  <si>
    <t>Route</t>
  </si>
  <si>
    <t>PARTIEL</t>
  </si>
  <si>
    <t>TOTAL</t>
  </si>
  <si>
    <t>Ouverture</t>
  </si>
  <si>
    <t>Fermeture</t>
  </si>
  <si>
    <t>Départ</t>
  </si>
  <si>
    <t>St Rémy en Rollat</t>
  </si>
  <si>
    <t>Marcenat</t>
  </si>
  <si>
    <t>Loriges</t>
  </si>
  <si>
    <t>Les Caves</t>
  </si>
  <si>
    <t>Saulcet</t>
  </si>
  <si>
    <t>Le Montet</t>
  </si>
  <si>
    <t>Cosne d'allier</t>
  </si>
  <si>
    <t>C 1</t>
  </si>
  <si>
    <t>Meaulne</t>
  </si>
  <si>
    <t>Urçay</t>
  </si>
  <si>
    <t>D 62</t>
  </si>
  <si>
    <t>Farges Allichamps</t>
  </si>
  <si>
    <t>Bruère Allichamps</t>
  </si>
  <si>
    <t>Châteauneuf sur Cher</t>
  </si>
  <si>
    <t>C 2</t>
  </si>
  <si>
    <t>Charost</t>
  </si>
  <si>
    <t>Civray</t>
  </si>
  <si>
    <t>Lunery</t>
  </si>
  <si>
    <t>Arçay</t>
  </si>
  <si>
    <t>Levet</t>
  </si>
  <si>
    <t>Vorly</t>
  </si>
  <si>
    <t>Avord</t>
  </si>
  <si>
    <t>Baugy</t>
  </si>
  <si>
    <t>C 3</t>
  </si>
  <si>
    <t>Couy</t>
  </si>
  <si>
    <t>Précy – Les Maisons neuves</t>
  </si>
  <si>
    <t>Fourchambault</t>
  </si>
  <si>
    <t>Nevers Gare</t>
  </si>
  <si>
    <t>Nevers Pont de la Loire</t>
  </si>
  <si>
    <t xml:space="preserve">Sermoise </t>
  </si>
  <si>
    <t>Chevenon</t>
  </si>
  <si>
    <t>Fleury sur Loire</t>
  </si>
  <si>
    <t>Decize</t>
  </si>
  <si>
    <t>Gannay sur Loire</t>
  </si>
  <si>
    <t>Beaulon</t>
  </si>
  <si>
    <t>C 4</t>
  </si>
  <si>
    <t>Dompierre sur Besbre</t>
  </si>
  <si>
    <t>Vaumas</t>
  </si>
  <si>
    <t>Marseigne</t>
  </si>
  <si>
    <t>Floret</t>
  </si>
  <si>
    <t>St Gérand le Puy</t>
  </si>
  <si>
    <t>Magnet</t>
  </si>
  <si>
    <t>Creuzier le Neuf ( ZI des Ancises)</t>
  </si>
  <si>
    <t>Cusset</t>
  </si>
  <si>
    <t>Vichy gare</t>
  </si>
  <si>
    <t>Arrivée</t>
  </si>
  <si>
    <t>St Pourçain sur Sioule</t>
  </si>
  <si>
    <t>Départ : Bellerive sur Allier - Rue J. Macé</t>
  </si>
  <si>
    <t>D2209 / D6</t>
  </si>
  <si>
    <t>D142</t>
  </si>
  <si>
    <t>D130</t>
  </si>
  <si>
    <t>D2209 / D46</t>
  </si>
  <si>
    <t>D1</t>
  </si>
  <si>
    <t>D22 / D94</t>
  </si>
  <si>
    <t>D94 / D11</t>
  </si>
  <si>
    <t>Herisson (Le Sacq)</t>
  </si>
  <si>
    <t>D307</t>
  </si>
  <si>
    <t>D157</t>
  </si>
  <si>
    <t>D2144 / D312</t>
  </si>
  <si>
    <t>La Perche</t>
  </si>
  <si>
    <t>D445 / D118</t>
  </si>
  <si>
    <t>Ainay le Vieil</t>
  </si>
  <si>
    <t>D97E</t>
  </si>
  <si>
    <t>Orval</t>
  </si>
  <si>
    <t>sortie Orval après 0,8 km</t>
  </si>
  <si>
    <t>à droite rte de la Férolle</t>
  </si>
  <si>
    <t>La Férolle</t>
  </si>
  <si>
    <t>à droite D142</t>
  </si>
  <si>
    <t>à droite D92</t>
  </si>
  <si>
    <t>Prieuré d'Allichamps</t>
  </si>
  <si>
    <t>à gauche Rte d'Allichamps</t>
  </si>
  <si>
    <t>à gauche D35</t>
  </si>
  <si>
    <t>direction La Châtre D940 / D14</t>
  </si>
  <si>
    <t>Mareuil sur Arnon</t>
  </si>
  <si>
    <t>D18</t>
  </si>
  <si>
    <t>N151 / D88</t>
  </si>
  <si>
    <t>D88</t>
  </si>
  <si>
    <t>direction St Caprais D88</t>
  </si>
  <si>
    <t>croisement D88 X D103</t>
  </si>
  <si>
    <t>à droite D35</t>
  </si>
  <si>
    <t>à droite D2144 / D71</t>
  </si>
  <si>
    <t>Crosses</t>
  </si>
  <si>
    <t>D71</t>
  </si>
  <si>
    <t>D36 / D71 / D10</t>
  </si>
  <si>
    <t>D10 / D53</t>
  </si>
  <si>
    <t>direction Jussy le Chaudrier D53 / D51</t>
  </si>
  <si>
    <t>direction Beffes D48 / D920</t>
  </si>
  <si>
    <t>Jouet sur L'Aubois</t>
  </si>
  <si>
    <t>Cours les Barres</t>
  </si>
  <si>
    <t>D920</t>
  </si>
  <si>
    <t>D12</t>
  </si>
  <si>
    <t>D40</t>
  </si>
  <si>
    <t>D907 bis</t>
  </si>
  <si>
    <t>D907 / D13 (rte de Sermoise)</t>
  </si>
  <si>
    <t>D13</t>
  </si>
  <si>
    <t>D13 / D116</t>
  </si>
  <si>
    <t>D116</t>
  </si>
  <si>
    <t>direction Moulins D978A / D116</t>
  </si>
  <si>
    <t>Lamenay sur Loire</t>
  </si>
  <si>
    <t>D116 / D15</t>
  </si>
  <si>
    <t>Garnat sur Engièvre</t>
  </si>
  <si>
    <t>D15</t>
  </si>
  <si>
    <t>D15 / D55</t>
  </si>
  <si>
    <t>direction Moulins D779 / D480</t>
  </si>
  <si>
    <t>Bellerive - Rue J. Macé</t>
  </si>
  <si>
    <t>D480</t>
  </si>
  <si>
    <t>D60</t>
  </si>
  <si>
    <t>D430 / D906</t>
  </si>
  <si>
    <t>direction Cusset D906 puis D907</t>
  </si>
  <si>
    <t>direction Cusset D2209</t>
  </si>
  <si>
    <t>direction Vichy D2209</t>
  </si>
  <si>
    <t>Av des Célestins / Bd J Kennedy / Pont de Bellerive</t>
  </si>
  <si>
    <t>Av de Russie / Rue J. Macé</t>
  </si>
  <si>
    <t>Code ACP :</t>
  </si>
  <si>
    <t>03-3658</t>
  </si>
  <si>
    <t>Ligue :</t>
  </si>
  <si>
    <t>Km</t>
  </si>
  <si>
    <r>
      <t>Lieu de départ :</t>
    </r>
    <r>
      <rPr>
        <sz val="12"/>
        <color indexed="18"/>
        <rFont val="Arial"/>
        <family val="2"/>
      </rPr>
      <t xml:space="preserve"> Bellerive sur allier - Maison des Associations</t>
    </r>
  </si>
  <si>
    <t xml:space="preserve">                              Rue J. Macé</t>
  </si>
  <si>
    <t>Nom du responsable : Jean Pierre Frière (06 73 89 79 44)</t>
  </si>
  <si>
    <t>2015 AU 01</t>
  </si>
  <si>
    <t>RAPPEL</t>
  </si>
  <si>
    <t>En cas d'abandon  merci de prévenir les organisateurs au 06 73 89 79 44</t>
  </si>
  <si>
    <r>
      <t xml:space="preserve">Herisson                                                   </t>
    </r>
    <r>
      <rPr>
        <b/>
        <i/>
        <sz val="10"/>
        <rFont val="Arial"/>
        <family val="2"/>
      </rPr>
      <t>PBF allier</t>
    </r>
  </si>
  <si>
    <t>et en particulier franchir les routes à grande circulation avec la plus grande prudence.</t>
  </si>
  <si>
    <t>Il s'agit d'un Brevet Randonneur, en aucun cas d'une épreuve donnant lieu à un classement Vous devez respecter scrupuleusement le code de la route et les arrêtés municipaux réglementant la circulation,</t>
  </si>
  <si>
    <t>Contrôles nocturnes: Dans la mesure du possible, à l'aide d'un smartphone ou d'un appareil photo (le vôtre ou celui d'un de vos collègues de route), prenez un cliché sur lequel on peut voir le nom de la ville, l'heure et votre vélo.</t>
  </si>
  <si>
    <t>Numéros d'urgence = SAMU: 15, Police Secours: 17 et Pompiers: 18</t>
  </si>
  <si>
    <t>Le port du casque à coque rigide est fortement conseillé, éclairage fixe (AV et AR) sur le vélo et port obligatoire d'une chasuble réfléchissante pour les parcours nocturnes ou à visibilité réduite.</t>
  </si>
  <si>
    <r>
      <t xml:space="preserve">Nom du parcours :    </t>
    </r>
    <r>
      <rPr>
        <b/>
        <sz val="13"/>
        <color indexed="18"/>
        <rFont val="Arial"/>
        <family val="2"/>
      </rPr>
      <t>BRM 400 km</t>
    </r>
  </si>
  <si>
    <t>Lien vers la trace BRM 400</t>
  </si>
  <si>
    <t>Date :</t>
  </si>
  <si>
    <t>Adresse du responsable : 41 chemin de la montée</t>
  </si>
  <si>
    <t>03700 - Bellerive sur Allier</t>
  </si>
  <si>
    <t>St Amand Montrond</t>
  </si>
  <si>
    <t>D97 / D2144</t>
  </si>
  <si>
    <t>à gauche D300 sur 500m</t>
  </si>
  <si>
    <t>à gauche D951 sur 500m</t>
  </si>
  <si>
    <t>à droite rte de Lignières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</si>
</sst>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40C]d\ mmmm\ yyyy;@"/>
    <numFmt numFmtId="166" formatCode="h:mm;@"/>
  </numFmts>
  <fonts count="55">
    <font>
      <sz val="10"/>
      <name val="Arial"/>
      <family val="2"/>
    </font>
    <font>
      <u val="single"/>
      <sz val="10"/>
      <color indexed="39"/>
      <name val="Arial"/>
      <family val="2"/>
    </font>
    <font>
      <u val="single"/>
      <sz val="10"/>
      <color indexed="28"/>
      <name val="Arial"/>
      <family val="2"/>
    </font>
    <font>
      <b/>
      <sz val="10"/>
      <name val="Arial"/>
      <family val="2"/>
    </font>
    <font>
      <b/>
      <sz val="20"/>
      <color indexed="10"/>
      <name val="Arial"/>
      <family val="2"/>
    </font>
    <font>
      <b/>
      <sz val="20"/>
      <color indexed="18"/>
      <name val="Arial"/>
      <family val="2"/>
    </font>
    <font>
      <b/>
      <sz val="9"/>
      <color indexed="18"/>
      <name val="Arial"/>
      <family val="2"/>
    </font>
    <font>
      <b/>
      <sz val="10"/>
      <color indexed="18"/>
      <name val="Arial"/>
      <family val="2"/>
    </font>
    <font>
      <sz val="11"/>
      <color indexed="18"/>
      <name val="Arial"/>
      <family val="2"/>
    </font>
    <font>
      <b/>
      <sz val="13"/>
      <color indexed="18"/>
      <name val="Arial"/>
      <family val="2"/>
    </font>
    <font>
      <b/>
      <sz val="12"/>
      <name val="Arial"/>
      <family val="2"/>
    </font>
    <font>
      <b/>
      <sz val="14"/>
      <name val="Arial"/>
      <family val="2"/>
    </font>
    <font>
      <b/>
      <sz val="14"/>
      <color indexed="18"/>
      <name val="Arial"/>
      <family val="2"/>
    </font>
    <font>
      <sz val="12"/>
      <color indexed="18"/>
      <name val="Arial"/>
      <family val="2"/>
    </font>
    <font>
      <b/>
      <sz val="8"/>
      <color indexed="62"/>
      <name val="Arial"/>
      <family val="2"/>
    </font>
    <font>
      <sz val="10"/>
      <color indexed="18"/>
      <name val="Arial"/>
      <family val="2"/>
    </font>
    <font>
      <b/>
      <sz val="12"/>
      <color indexed="6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4"/>
      <color indexed="10"/>
      <name val="Arial"/>
      <family val="2"/>
    </font>
    <font>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3" tint="0.39998000860214233"/>
        <bgColor indexed="64"/>
      </patternFill>
    </fill>
    <fill>
      <patternFill patternType="solid">
        <fgColor rgb="FF00B050"/>
        <bgColor indexed="64"/>
      </patternFill>
    </fill>
    <fill>
      <patternFill patternType="solid">
        <fgColor indexed="13"/>
        <bgColor indexed="64"/>
      </patternFill>
    </fill>
    <fill>
      <patternFill patternType="solid">
        <fgColor theme="3" tint="0.3999800086021423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style="medium"/>
      <right>
        <color indexed="63"/>
      </right>
      <top style="medium"/>
      <bottom style="thin">
        <color indexed="8"/>
      </bottom>
    </border>
    <border>
      <left style="medium">
        <color indexed="8"/>
      </left>
      <right style="thin">
        <color indexed="8"/>
      </right>
      <top style="medium"/>
      <bottom style="thin">
        <color indexed="8"/>
      </bottom>
    </border>
    <border>
      <left style="thin">
        <color indexed="8"/>
      </left>
      <right>
        <color indexed="63"/>
      </right>
      <top style="medium"/>
      <bottom style="thin">
        <color indexed="8"/>
      </bottom>
    </border>
    <border>
      <left style="medium">
        <color indexed="8"/>
      </left>
      <right style="medium">
        <color indexed="8"/>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style="medium">
        <color indexed="8"/>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medium">
        <color indexed="8"/>
      </right>
      <top style="thin">
        <color indexed="8"/>
      </top>
      <bottom style="medium"/>
    </border>
    <border>
      <left style="thin">
        <color indexed="8"/>
      </left>
      <right style="medium"/>
      <top style="thin">
        <color indexed="8"/>
      </top>
      <bottom>
        <color indexed="63"/>
      </bottom>
    </border>
    <border>
      <left style="medium">
        <color indexed="8"/>
      </left>
      <right>
        <color indexed="63"/>
      </right>
      <top style="thin"/>
      <bottom style="medium"/>
    </border>
    <border>
      <left style="thin">
        <color indexed="8"/>
      </left>
      <right style="medium">
        <color indexed="8"/>
      </right>
      <top style="thin"/>
      <bottom style="mediu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right style="medium">
        <color indexed="8"/>
      </right>
      <top style="medium"/>
      <bottom style="medium"/>
    </border>
    <border>
      <left style="medium">
        <color indexed="8"/>
      </left>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4">
    <xf numFmtId="0" fontId="0" fillId="0" borderId="0" xfId="0" applyAlignment="1">
      <alignment/>
    </xf>
    <xf numFmtId="0" fontId="0" fillId="0" borderId="0" xfId="0" applyAlignment="1" applyProtection="1">
      <alignment vertical="center"/>
      <protection/>
    </xf>
    <xf numFmtId="0" fontId="3"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6" fillId="0" borderId="0" xfId="0" applyFont="1" applyAlignment="1" applyProtection="1">
      <alignment horizontal="left" vertical="center"/>
      <protection/>
    </xf>
    <xf numFmtId="0" fontId="8" fillId="0" borderId="10" xfId="0" applyFont="1" applyBorder="1" applyAlignment="1" applyProtection="1">
      <alignment vertical="center"/>
      <protection/>
    </xf>
    <xf numFmtId="0" fontId="8" fillId="0" borderId="11" xfId="0" applyFont="1" applyBorder="1" applyAlignment="1" applyProtection="1">
      <alignment horizontal="left" vertical="center"/>
      <protection/>
    </xf>
    <xf numFmtId="0" fontId="8" fillId="0" borderId="11" xfId="0" applyFont="1" applyBorder="1" applyAlignment="1" applyProtection="1">
      <alignment horizontal="right" vertical="center"/>
      <protection/>
    </xf>
    <xf numFmtId="0" fontId="8" fillId="0" borderId="12" xfId="0" applyFont="1" applyBorder="1" applyAlignment="1" applyProtection="1">
      <alignment vertical="center"/>
      <protection/>
    </xf>
    <xf numFmtId="0" fontId="0" fillId="0" borderId="13" xfId="0" applyFont="1" applyBorder="1" applyAlignment="1" applyProtection="1">
      <alignment horizontal="left" vertical="center"/>
      <protection/>
    </xf>
    <xf numFmtId="0" fontId="8" fillId="0" borderId="13" xfId="0" applyFont="1" applyBorder="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8" fillId="0" borderId="15" xfId="0" applyFont="1" applyBorder="1" applyAlignment="1" applyProtection="1">
      <alignment vertical="center"/>
      <protection/>
    </xf>
    <xf numFmtId="0" fontId="0" fillId="0" borderId="0" xfId="0" applyFont="1" applyBorder="1" applyAlignment="1" applyProtection="1">
      <alignment horizontal="left" vertical="center"/>
      <protection/>
    </xf>
    <xf numFmtId="0" fontId="8" fillId="0" borderId="0" xfId="0" applyFont="1" applyBorder="1" applyAlignment="1" applyProtection="1">
      <alignment horizontal="right" vertical="center"/>
      <protection/>
    </xf>
    <xf numFmtId="0" fontId="11" fillId="0" borderId="0" xfId="0" applyFont="1" applyBorder="1" applyAlignment="1" applyProtection="1">
      <alignment horizontal="left" vertical="center"/>
      <protection/>
    </xf>
    <xf numFmtId="0" fontId="12" fillId="0" borderId="16"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8" fillId="0" borderId="15"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21" fontId="12" fillId="0" borderId="16" xfId="0" applyNumberFormat="1"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14" fillId="0" borderId="18"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xf numFmtId="0" fontId="16"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0" xfId="0" applyFill="1" applyBorder="1" applyAlignment="1" applyProtection="1">
      <alignment vertical="center"/>
      <protection/>
    </xf>
    <xf numFmtId="0" fontId="15" fillId="0" borderId="20"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right" vertical="center"/>
      <protection/>
    </xf>
    <xf numFmtId="0" fontId="15" fillId="0" borderId="26" xfId="0" applyFont="1" applyBorder="1" applyAlignment="1" applyProtection="1">
      <alignment horizontal="right" vertical="center"/>
      <protection/>
    </xf>
    <xf numFmtId="0" fontId="3" fillId="33" borderId="0" xfId="0" applyFont="1" applyFill="1" applyBorder="1" applyAlignment="1" applyProtection="1">
      <alignment horizontal="center" vertical="center"/>
      <protection/>
    </xf>
    <xf numFmtId="0" fontId="3" fillId="33" borderId="27" xfId="0" applyFont="1" applyFill="1" applyBorder="1" applyAlignment="1" applyProtection="1">
      <alignment vertical="center" wrapText="1"/>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vertical="center"/>
      <protection/>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20" fontId="3" fillId="33" borderId="32" xfId="0" applyNumberFormat="1" applyFont="1" applyFill="1" applyBorder="1" applyAlignment="1" applyProtection="1">
      <alignment horizontal="center" vertical="center"/>
      <protection/>
    </xf>
    <xf numFmtId="20" fontId="3" fillId="33" borderId="33" xfId="0" applyNumberFormat="1"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3" fillId="0" borderId="34" xfId="0" applyFont="1" applyBorder="1" applyAlignment="1" applyProtection="1">
      <alignment vertical="center" wrapText="1"/>
      <protection/>
    </xf>
    <xf numFmtId="0" fontId="3" fillId="0" borderId="35" xfId="0" applyFont="1" applyBorder="1" applyAlignment="1" applyProtection="1">
      <alignment horizontal="center" vertical="center"/>
      <protection/>
    </xf>
    <xf numFmtId="0" fontId="3" fillId="34" borderId="36" xfId="0" applyFont="1" applyFill="1" applyBorder="1" applyAlignment="1" applyProtection="1">
      <alignment horizontal="center" vertical="center"/>
      <protection/>
    </xf>
    <xf numFmtId="0" fontId="3" fillId="0" borderId="37" xfId="0" applyFont="1" applyBorder="1" applyAlignment="1" applyProtection="1">
      <alignment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164" fontId="3" fillId="0" borderId="33" xfId="0" applyNumberFormat="1" applyFont="1" applyBorder="1" applyAlignment="1" applyProtection="1">
      <alignment horizontal="center" vertical="center"/>
      <protection/>
    </xf>
    <xf numFmtId="0" fontId="3" fillId="0" borderId="34" xfId="0" applyFont="1" applyBorder="1" applyAlignment="1" applyProtection="1">
      <alignment vertical="center"/>
      <protection/>
    </xf>
    <xf numFmtId="0" fontId="0" fillId="0" borderId="0" xfId="0" applyFont="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horizontal="center" vertical="center"/>
      <protection/>
    </xf>
    <xf numFmtId="0" fontId="3" fillId="33" borderId="37" xfId="0" applyFont="1" applyFill="1" applyBorder="1" applyAlignment="1" applyProtection="1">
      <alignment vertical="center"/>
      <protection/>
    </xf>
    <xf numFmtId="0" fontId="3" fillId="33" borderId="37"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xf>
    <xf numFmtId="0" fontId="3" fillId="0" borderId="37" xfId="0" applyFont="1" applyFill="1" applyBorder="1" applyAlignment="1" applyProtection="1">
      <alignment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3" fillId="36" borderId="36" xfId="0" applyFont="1" applyFill="1" applyBorder="1" applyAlignment="1" applyProtection="1">
      <alignment horizontal="center" vertical="center"/>
      <protection/>
    </xf>
    <xf numFmtId="0" fontId="3" fillId="37" borderId="36" xfId="0" applyFont="1" applyFill="1" applyBorder="1" applyAlignment="1" applyProtection="1">
      <alignment horizontal="center" vertical="center"/>
      <protection/>
    </xf>
    <xf numFmtId="0" fontId="3" fillId="33" borderId="39" xfId="0" applyFont="1" applyFill="1" applyBorder="1" applyAlignment="1" applyProtection="1">
      <alignment vertical="center"/>
      <protection/>
    </xf>
    <xf numFmtId="0" fontId="3" fillId="33" borderId="40" xfId="0" applyFont="1" applyFill="1" applyBorder="1" applyAlignment="1" applyProtection="1">
      <alignment horizontal="center" vertical="center"/>
      <protection/>
    </xf>
    <xf numFmtId="0" fontId="3" fillId="37" borderId="41" xfId="0" applyFont="1" applyFill="1" applyBorder="1" applyAlignment="1" applyProtection="1">
      <alignment horizontal="center" vertical="center"/>
      <protection/>
    </xf>
    <xf numFmtId="0" fontId="3" fillId="33" borderId="42" xfId="0" applyFont="1" applyFill="1" applyBorder="1" applyAlignment="1" applyProtection="1">
      <alignment vertical="center"/>
      <protection/>
    </xf>
    <xf numFmtId="0" fontId="3" fillId="33" borderId="42" xfId="0" applyFont="1" applyFill="1" applyBorder="1" applyAlignment="1" applyProtection="1">
      <alignment horizontal="center" vertical="center"/>
      <protection/>
    </xf>
    <xf numFmtId="0" fontId="0" fillId="0" borderId="0" xfId="0" applyFont="1" applyAlignment="1">
      <alignment/>
    </xf>
    <xf numFmtId="0" fontId="3" fillId="0" borderId="0" xfId="0" applyFont="1" applyFill="1" applyBorder="1" applyAlignment="1" applyProtection="1">
      <alignment vertical="center"/>
      <protection/>
    </xf>
    <xf numFmtId="0" fontId="0" fillId="0" borderId="0" xfId="0" applyFill="1" applyBorder="1" applyAlignment="1" applyProtection="1" quotePrefix="1">
      <alignment vertical="center"/>
      <protection/>
    </xf>
    <xf numFmtId="0" fontId="0" fillId="0" borderId="0" xfId="0" applyFill="1" applyBorder="1" applyAlignment="1" applyProtection="1">
      <alignment horizontal="left" vertical="center"/>
      <protection/>
    </xf>
    <xf numFmtId="0" fontId="8" fillId="0" borderId="15" xfId="0" applyFont="1" applyBorder="1" applyAlignment="1" applyProtection="1">
      <alignment horizontal="center" vertical="center"/>
      <protection/>
    </xf>
    <xf numFmtId="164" fontId="3" fillId="33" borderId="36" xfId="0" applyNumberFormat="1" applyFont="1" applyFill="1" applyBorder="1" applyAlignment="1" applyProtection="1">
      <alignment horizontal="center" vertical="center"/>
      <protection/>
    </xf>
    <xf numFmtId="164" fontId="3" fillId="0" borderId="36" xfId="0" applyNumberFormat="1" applyFont="1" applyFill="1" applyBorder="1" applyAlignment="1" applyProtection="1">
      <alignment horizontal="center" vertical="center"/>
      <protection/>
    </xf>
    <xf numFmtId="164" fontId="3" fillId="0" borderId="43" xfId="0" applyNumberFormat="1" applyFont="1" applyBorder="1" applyAlignment="1" applyProtection="1">
      <alignment horizontal="center" vertical="center"/>
      <protection/>
    </xf>
    <xf numFmtId="164" fontId="3" fillId="33" borderId="44" xfId="0" applyNumberFormat="1" applyFont="1" applyFill="1" applyBorder="1" applyAlignment="1" applyProtection="1">
      <alignment horizontal="center" vertical="center"/>
      <protection/>
    </xf>
    <xf numFmtId="164" fontId="3" fillId="33" borderId="45" xfId="0" applyNumberFormat="1" applyFont="1" applyFill="1" applyBorder="1" applyAlignment="1" applyProtection="1">
      <alignment horizontal="center" vertical="center"/>
      <protection/>
    </xf>
    <xf numFmtId="164" fontId="3" fillId="0" borderId="46" xfId="0" applyNumberFormat="1" applyFont="1" applyFill="1" applyBorder="1" applyAlignment="1" applyProtection="1">
      <alignment horizontal="center" vertical="center"/>
      <protection/>
    </xf>
    <xf numFmtId="164" fontId="3" fillId="33" borderId="47" xfId="0" applyNumberFormat="1" applyFont="1" applyFill="1" applyBorder="1" applyAlignment="1" applyProtection="1">
      <alignment horizontal="center" vertical="center"/>
      <protection/>
    </xf>
    <xf numFmtId="0" fontId="54" fillId="0" borderId="11" xfId="53" applyFont="1" applyBorder="1" applyAlignment="1" applyProtection="1">
      <alignment horizontal="left" vertical="center"/>
      <protection/>
    </xf>
    <xf numFmtId="0" fontId="10" fillId="0" borderId="48"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15" fontId="11" fillId="0" borderId="0" xfId="0" applyNumberFormat="1" applyFont="1" applyBorder="1" applyAlignment="1" applyProtection="1">
      <alignment horizontal="center" vertical="center"/>
      <protection/>
    </xf>
    <xf numFmtId="21" fontId="11"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52"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4600A5"/>
      <rgbColor rgb="00FF8080"/>
      <rgbColor rgb="000099FF"/>
      <rgbColor rgb="00CCCCFF"/>
      <rgbColor rgb="00000080"/>
      <rgbColor rgb="00FF00FF"/>
      <rgbColor rgb="00FFFF00"/>
      <rgbColor rgb="0000FFFF"/>
      <rgbColor rgb="00800080"/>
      <rgbColor rgb="00800000"/>
      <rgbColor rgb="00008080"/>
      <rgbColor rgb="000000D4"/>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114300</xdr:rowOff>
    </xdr:from>
    <xdr:to>
      <xdr:col>9</xdr:col>
      <xdr:colOff>590550</xdr:colOff>
      <xdr:row>6</xdr:row>
      <xdr:rowOff>0</xdr:rowOff>
    </xdr:to>
    <xdr:sp fLocksText="0">
      <xdr:nvSpPr>
        <xdr:cNvPr id="1" name="AutoShape 1"/>
        <xdr:cNvSpPr txBox="1">
          <a:spLocks noChangeArrowheads="1"/>
        </xdr:cNvSpPr>
      </xdr:nvSpPr>
      <xdr:spPr>
        <a:xfrm>
          <a:off x="6553200" y="114300"/>
          <a:ext cx="6334125" cy="1038225"/>
        </a:xfrm>
        <a:prstGeom prst="rect">
          <a:avLst/>
        </a:prstGeom>
        <a:noFill/>
        <a:ln w="9525" cmpd="sng">
          <a:noFill/>
        </a:ln>
      </xdr:spPr>
      <xdr:txBody>
        <a:bodyPr vertOverflow="clip" wrap="square" lIns="90000" tIns="46800" rIns="90000" bIns="46800"/>
        <a:p>
          <a:pPr algn="ctr">
            <a:defRPr/>
          </a:pPr>
          <a:r>
            <a:rPr lang="en-US" cap="none" sz="2000" b="1" i="0" u="none" baseline="0">
              <a:solidFill>
                <a:srgbClr val="000090"/>
              </a:solidFill>
              <a:latin typeface="Arial"/>
              <a:ea typeface="Arial"/>
              <a:cs typeface="Arial"/>
            </a:rPr>
            <a:t>BREVET
</a:t>
          </a:r>
          <a:r>
            <a:rPr lang="en-US" cap="none" sz="1400" b="1" i="0" u="none" baseline="0">
              <a:solidFill>
                <a:srgbClr val="000090"/>
              </a:solidFill>
              <a:latin typeface="Arial"/>
              <a:ea typeface="Arial"/>
              <a:cs typeface="Arial"/>
            </a:rPr>
            <a:t>DE
</a:t>
          </a:r>
          <a:r>
            <a:rPr lang="en-US" cap="none" sz="2000" b="1" i="0" u="none" baseline="0">
              <a:solidFill>
                <a:srgbClr val="000090"/>
              </a:solidFill>
              <a:latin typeface="Arial"/>
              <a:ea typeface="Arial"/>
              <a:cs typeface="Arial"/>
            </a:rPr>
            <a:t>RANDONNEURS MONDIAUX
</a:t>
          </a:r>
          <a:r>
            <a:rPr lang="en-US" cap="none" sz="1100" b="0" i="0" u="none" baseline="0">
              <a:solidFill>
                <a:srgbClr val="000090"/>
              </a:solidFill>
              <a:latin typeface="Arial"/>
              <a:ea typeface="Arial"/>
              <a:cs typeface="Arial"/>
            </a:rPr>
            <a:t>FORMULAIRE D'HOMOLOGATION
</a:t>
          </a:r>
          <a:r>
            <a:rPr lang="en-US" cap="none" sz="2000" b="0" i="0" u="none" baseline="0">
              <a:solidFill>
                <a:srgbClr val="000000"/>
              </a:solidFill>
              <a:latin typeface="Arial"/>
              <a:ea typeface="Arial"/>
              <a:cs typeface="Arial"/>
            </a:rPr>
            <a:t> </a:t>
          </a:r>
        </a:p>
      </xdr:txBody>
    </xdr:sp>
    <xdr:clientData/>
  </xdr:twoCellAnchor>
  <xdr:twoCellAnchor>
    <xdr:from>
      <xdr:col>3</xdr:col>
      <xdr:colOff>381000</xdr:colOff>
      <xdr:row>1</xdr:row>
      <xdr:rowOff>104775</xdr:rowOff>
    </xdr:from>
    <xdr:to>
      <xdr:col>5</xdr:col>
      <xdr:colOff>76200</xdr:colOff>
      <xdr:row>5</xdr:row>
      <xdr:rowOff>161925</xdr:rowOff>
    </xdr:to>
    <xdr:pic>
      <xdr:nvPicPr>
        <xdr:cNvPr id="2" name="Picture 3"/>
        <xdr:cNvPicPr preferRelativeResize="1">
          <a:picLocks noChangeAspect="1"/>
        </xdr:cNvPicPr>
      </xdr:nvPicPr>
      <xdr:blipFill>
        <a:blip r:embed="rId1"/>
        <a:stretch>
          <a:fillRect/>
        </a:stretch>
      </xdr:blipFill>
      <xdr:spPr>
        <a:xfrm>
          <a:off x="5391150" y="438150"/>
          <a:ext cx="11239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nect.garmin.com/modern/course/12722279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86"/>
  <sheetViews>
    <sheetView showGridLines="0" tabSelected="1" zoomScale="85" zoomScaleNormal="85" zoomScalePageLayoutView="0" workbookViewId="0" topLeftCell="B4">
      <selection activeCell="J20" sqref="J20"/>
    </sheetView>
  </sheetViews>
  <sheetFormatPr defaultColWidth="11.57421875" defaultRowHeight="21" customHeight="1"/>
  <cols>
    <col min="1" max="1" width="4.8515625" style="1" customWidth="1"/>
    <col min="2" max="2" width="11.28125" style="2" customWidth="1"/>
    <col min="3" max="3" width="59.00390625" style="1" customWidth="1"/>
    <col min="4" max="5" width="10.7109375" style="1" customWidth="1"/>
    <col min="6" max="6" width="45.7109375" style="1" customWidth="1"/>
    <col min="7" max="8" width="15.7109375" style="1" customWidth="1"/>
    <col min="9" max="10" width="10.7109375" style="1" customWidth="1"/>
    <col min="11" max="11" width="4.421875" style="5" customWidth="1"/>
    <col min="12" max="16384" width="11.57421875" style="5" customWidth="1"/>
  </cols>
  <sheetData>
    <row r="1" spans="3:10" ht="26.25">
      <c r="C1" s="3" t="s">
        <v>0</v>
      </c>
      <c r="E1" s="4"/>
      <c r="F1" s="4"/>
      <c r="G1" s="4"/>
      <c r="H1" s="4"/>
      <c r="I1" s="4"/>
      <c r="J1" s="4"/>
    </row>
    <row r="2" spans="3:10" ht="12.75">
      <c r="C2" s="6"/>
      <c r="E2" s="4"/>
      <c r="F2" s="4"/>
      <c r="G2" s="4"/>
      <c r="H2" s="4"/>
      <c r="I2" s="4"/>
      <c r="J2" s="4"/>
    </row>
    <row r="3" spans="3:10" ht="12.75">
      <c r="C3" s="7" t="s">
        <v>1</v>
      </c>
      <c r="D3" s="8">
        <v>1921</v>
      </c>
      <c r="E3" s="4"/>
      <c r="F3" s="4"/>
      <c r="G3" s="4"/>
      <c r="H3" s="4"/>
      <c r="I3" s="4"/>
      <c r="J3" s="4"/>
    </row>
    <row r="4" spans="3:10" ht="12.75">
      <c r="C4" s="7" t="s">
        <v>2</v>
      </c>
      <c r="D4" s="8">
        <v>1976</v>
      </c>
      <c r="E4" s="4"/>
      <c r="F4" s="4"/>
      <c r="G4" s="4"/>
      <c r="H4" s="4"/>
      <c r="I4" s="4"/>
      <c r="J4" s="4"/>
    </row>
    <row r="5" spans="3:10" ht="12.75">
      <c r="C5" s="7" t="s">
        <v>3</v>
      </c>
      <c r="D5" s="8">
        <v>1983</v>
      </c>
      <c r="E5" s="4"/>
      <c r="F5" s="4"/>
      <c r="G5" s="4"/>
      <c r="H5" s="4"/>
      <c r="I5" s="4"/>
      <c r="J5" s="4"/>
    </row>
    <row r="6" spans="3:10" ht="13.5" thickBot="1">
      <c r="C6" s="7"/>
      <c r="D6" s="8"/>
      <c r="E6" s="4"/>
      <c r="F6" s="4"/>
      <c r="G6" s="4"/>
      <c r="H6" s="4"/>
      <c r="I6" s="4"/>
      <c r="J6" s="4"/>
    </row>
    <row r="7" spans="3:10" ht="22.5" customHeight="1" thickBot="1">
      <c r="C7" s="9" t="s">
        <v>151</v>
      </c>
      <c r="D7" s="91" t="s">
        <v>152</v>
      </c>
      <c r="E7" s="91"/>
      <c r="F7" s="91"/>
      <c r="G7" s="10"/>
      <c r="H7" s="11" t="s">
        <v>4</v>
      </c>
      <c r="I7" s="92" t="s">
        <v>142</v>
      </c>
      <c r="J7" s="92"/>
    </row>
    <row r="8" spans="3:10" ht="18" customHeight="1">
      <c r="C8" s="12" t="s">
        <v>5</v>
      </c>
      <c r="D8" s="13"/>
      <c r="E8" s="13"/>
      <c r="F8" s="14" t="s">
        <v>135</v>
      </c>
      <c r="G8" s="93" t="s">
        <v>136</v>
      </c>
      <c r="H8" s="93"/>
      <c r="I8" s="15"/>
      <c r="J8" s="16"/>
    </row>
    <row r="9" spans="3:10" ht="18" customHeight="1">
      <c r="C9" s="17" t="s">
        <v>141</v>
      </c>
      <c r="D9" s="18"/>
      <c r="E9" s="18"/>
      <c r="F9" s="19" t="s">
        <v>137</v>
      </c>
      <c r="G9" s="94" t="s">
        <v>6</v>
      </c>
      <c r="H9" s="94"/>
      <c r="I9" s="20"/>
      <c r="J9" s="21"/>
    </row>
    <row r="10" spans="3:10" ht="18" customHeight="1">
      <c r="C10" s="23" t="s">
        <v>154</v>
      </c>
      <c r="D10" s="24"/>
      <c r="E10" s="18"/>
      <c r="F10" s="19" t="s">
        <v>7</v>
      </c>
      <c r="G10" s="94">
        <v>400</v>
      </c>
      <c r="H10" s="94"/>
      <c r="I10" s="22" t="s">
        <v>138</v>
      </c>
      <c r="J10" s="21"/>
    </row>
    <row r="11" spans="3:10" ht="18" customHeight="1">
      <c r="C11" s="83" t="s">
        <v>155</v>
      </c>
      <c r="D11" s="24"/>
      <c r="E11" s="18"/>
      <c r="F11" s="19" t="s">
        <v>153</v>
      </c>
      <c r="G11" s="95">
        <v>45066</v>
      </c>
      <c r="H11" s="95"/>
      <c r="I11" s="22"/>
      <c r="J11" s="21"/>
    </row>
    <row r="12" spans="3:10" ht="18" customHeight="1">
      <c r="C12" s="23" t="s">
        <v>139</v>
      </c>
      <c r="D12" s="24"/>
      <c r="E12" s="18"/>
      <c r="F12" s="19" t="s">
        <v>8</v>
      </c>
      <c r="G12" s="96">
        <v>0.625</v>
      </c>
      <c r="H12" s="94"/>
      <c r="I12" s="22"/>
      <c r="J12" s="21"/>
    </row>
    <row r="13" spans="3:10" ht="18" customHeight="1" thickBot="1">
      <c r="C13" s="26" t="s">
        <v>140</v>
      </c>
      <c r="D13" s="24"/>
      <c r="E13" s="24"/>
      <c r="F13" s="19"/>
      <c r="G13" s="96"/>
      <c r="H13" s="94"/>
      <c r="I13" s="5"/>
      <c r="J13" s="25"/>
    </row>
    <row r="14" spans="1:10" ht="20.25" customHeight="1" thickBot="1">
      <c r="A14" s="5"/>
      <c r="B14" s="27"/>
      <c r="C14" s="98" t="s">
        <v>9</v>
      </c>
      <c r="D14" s="100" t="s">
        <v>10</v>
      </c>
      <c r="E14" s="101"/>
      <c r="F14" s="32" t="s">
        <v>11</v>
      </c>
      <c r="G14" s="33" t="s">
        <v>12</v>
      </c>
      <c r="H14" s="34" t="s">
        <v>12</v>
      </c>
      <c r="I14" s="102" t="s">
        <v>13</v>
      </c>
      <c r="J14" s="103"/>
    </row>
    <row r="15" spans="1:10" ht="20.25" customHeight="1" thickBot="1">
      <c r="A15" s="5"/>
      <c r="B15" s="29"/>
      <c r="C15" s="99"/>
      <c r="D15" s="35" t="s">
        <v>14</v>
      </c>
      <c r="E15" s="36" t="s">
        <v>15</v>
      </c>
      <c r="F15" s="28" t="s">
        <v>16</v>
      </c>
      <c r="G15" s="28" t="s">
        <v>17</v>
      </c>
      <c r="H15" s="30" t="s">
        <v>18</v>
      </c>
      <c r="I15" s="37" t="s">
        <v>19</v>
      </c>
      <c r="J15" s="38" t="s">
        <v>20</v>
      </c>
    </row>
    <row r="16" spans="1:10" s="48" customFormat="1" ht="21" customHeight="1">
      <c r="A16" s="4"/>
      <c r="B16" s="39" t="s">
        <v>21</v>
      </c>
      <c r="C16" s="40" t="s">
        <v>69</v>
      </c>
      <c r="D16" s="41"/>
      <c r="E16" s="42"/>
      <c r="F16" s="43" t="s">
        <v>70</v>
      </c>
      <c r="G16" s="44"/>
      <c r="H16" s="45">
        <f>G16</f>
        <v>0</v>
      </c>
      <c r="I16" s="46">
        <v>0.625</v>
      </c>
      <c r="J16" s="47">
        <f>I16+1/24</f>
        <v>0.6666666666666666</v>
      </c>
    </row>
    <row r="17" spans="1:10" s="48" customFormat="1" ht="21" customHeight="1">
      <c r="A17" s="4"/>
      <c r="B17" s="2"/>
      <c r="C17" s="49" t="s">
        <v>22</v>
      </c>
      <c r="D17" s="50"/>
      <c r="E17" s="51"/>
      <c r="F17" s="52" t="s">
        <v>71</v>
      </c>
      <c r="G17" s="53">
        <v>9</v>
      </c>
      <c r="H17" s="54">
        <f aca="true" t="shared" si="0" ref="H17:H76">G17+H16</f>
        <v>9</v>
      </c>
      <c r="I17" s="85">
        <f>IF(OR(LEFT(B17,1)="C",B17="Arrivée"),IF($I$16+(MIN(H17,200)/34+MIN(MAX(H17-200,0),200)/32+MIN(MAX(H17-400,0),200)/30+MIN(MAX(H17-600,0),400)/28+1/120)/24&gt;1,"J+1 "&amp;INT((($I$16+(MIN(H17,200)/34+MIN(MAX(H17-200,0),200)/32+MIN(MAX(H17-400,0),200)/30+MIN(MAX(H17-600,0),400)/28+1/120)/24)-1)*24)&amp;"h"&amp;INT((((($I$16+(MIN(H17,200)/34+MIN(MAX(H17-200,0),200)/32+MIN(MAX(H17-400,0),200)/30+MIN(MAX(H17-600,0),400)/28+1/120)/24)-1)*24)-INT((($I$16+(MIN(H17,200)/34+MIN(MAX(H17-200,0),200)/32+MIN(MAX(H17-400,0),200)/30+MIN(MAX(H17-600,0),400)/28+1/120)/24)-1)*24))*60),$I$16+(MIN(H17,200)/34+MIN(MAX(H17-200,0),200)/32+MIN(MAX(H17-400,0),200)/30+MIN(MAX(H17-600,0),400)/28+1/120)/24),"")</f>
      </c>
      <c r="J17" s="55">
        <f>IF(OR(LEFT(B17,1)="C",B17="Arrivée"),IF($J$16+(MIN(H17,60)/20+MIN(MAX(H17-60,0),540)/15+MIN(MAX(H17-600,0),400)/11.428+1/120)/24&gt;1,"J+1 "&amp;INT((($J$16+(MIN(H17,60)/20+MIN(MAX(H17-60,0),540)/15+MIN(MAX(H17-600,0),400)/11.428+1/120)/24)-1)*24)&amp;"h"&amp;INT((((($J$16+(MIN(H17,60)/20+MIN(MAX(H17-60,0),540)/15+MIN(MAX(H17-600,0),400)/11.428+1/120)/24)-1)*24)-INT((($J$16+(MIN(H17,60)/20+MIN(MAX(H17-60,0),540)/15+MIN(MAX(H17-600,0),400)/11.428+1/120)/24)-1)*24))*60),$J$16+(MIN(H17,60)/20+MIN(MAX(H17-60,0),540)/15+MIN(MAX(H17-600,0),400)/11.428+1/120)/24),"")</f>
      </c>
    </row>
    <row r="18" spans="1:10" s="48" customFormat="1" ht="21" customHeight="1">
      <c r="A18" s="4"/>
      <c r="B18" s="2"/>
      <c r="C18" s="56" t="s">
        <v>23</v>
      </c>
      <c r="D18" s="50"/>
      <c r="E18" s="51"/>
      <c r="F18" s="52" t="s">
        <v>72</v>
      </c>
      <c r="G18" s="53">
        <v>6</v>
      </c>
      <c r="H18" s="54">
        <f t="shared" si="0"/>
        <v>15</v>
      </c>
      <c r="I18" s="85">
        <f aca="true" t="shared" si="1" ref="I18:I76">IF(OR(LEFT(B18,1)="C",B18="Arrivée"),IF($I$16+(MIN(H18,200)/34+MIN(MAX(H18-200,0),200)/32+MIN(MAX(H18-400,0),200)/30+MIN(MAX(H18-600,0),400)/28+1/120)/24&gt;1,"J+1 "&amp;INT((($I$16+(MIN(H18,200)/34+MIN(MAX(H18-200,0),200)/32+MIN(MAX(H18-400,0),200)/30+MIN(MAX(H18-600,0),400)/28+1/120)/24)-1)*24)&amp;"h"&amp;INT((((($I$16+(MIN(H18,200)/34+MIN(MAX(H18-200,0),200)/32+MIN(MAX(H18-400,0),200)/30+MIN(MAX(H18-600,0),400)/28+1/120)/24)-1)*24)-INT((($I$16+(MIN(H18,200)/34+MIN(MAX(H18-200,0),200)/32+MIN(MAX(H18-400,0),200)/30+MIN(MAX(H18-600,0),400)/28+1/120)/24)-1)*24))*60),$I$16+(MIN(H18,200)/34+MIN(MAX(H18-200,0),200)/32+MIN(MAX(H18-400,0),200)/30+MIN(MAX(H18-600,0),400)/28+1/120)/24),"")</f>
      </c>
      <c r="J18" s="55">
        <f aca="true" t="shared" si="2" ref="J18:J76">IF(OR(LEFT(B18,1)="C",B18="Arrivée"),IF($J$16+(MIN(H18,60)/20+MIN(MAX(H18-60,0),540)/15+MIN(MAX(H18-600,0),400)/11.428+1/120)/24&gt;1,"J+1 "&amp;INT((($J$16+(MIN(H18,60)/20+MIN(MAX(H18-60,0),540)/15+MIN(MAX(H18-600,0),400)/11.428+1/120)/24)-1)*24)&amp;"h"&amp;INT((((($J$16+(MIN(H18,60)/20+MIN(MAX(H18-60,0),540)/15+MIN(MAX(H18-600,0),400)/11.428+1/120)/24)-1)*24)-INT((($J$16+(MIN(H18,60)/20+MIN(MAX(H18-60,0),540)/15+MIN(MAX(H18-600,0),400)/11.428+1/120)/24)-1)*24))*60),$J$16+(MIN(H18,60)/20+MIN(MAX(H18-60,0),540)/15+MIN(MAX(H18-600,0),400)/11.428+1/120)/24),"")</f>
      </c>
    </row>
    <row r="19" spans="1:10" s="48" customFormat="1" ht="21" customHeight="1">
      <c r="A19" s="4"/>
      <c r="B19" s="2"/>
      <c r="C19" s="56" t="s">
        <v>24</v>
      </c>
      <c r="D19" s="50"/>
      <c r="E19" s="51"/>
      <c r="F19" s="52" t="s">
        <v>72</v>
      </c>
      <c r="G19" s="53">
        <v>5.5</v>
      </c>
      <c r="H19" s="54">
        <f t="shared" si="0"/>
        <v>20.5</v>
      </c>
      <c r="I19" s="85">
        <f t="shared" si="1"/>
      </c>
      <c r="J19" s="55">
        <f t="shared" si="2"/>
      </c>
    </row>
    <row r="20" spans="1:10" s="48" customFormat="1" ht="21" customHeight="1">
      <c r="A20" s="4"/>
      <c r="B20" s="2"/>
      <c r="C20" s="56" t="s">
        <v>68</v>
      </c>
      <c r="D20" s="50"/>
      <c r="E20" s="51"/>
      <c r="F20" s="52" t="s">
        <v>73</v>
      </c>
      <c r="G20" s="53">
        <v>6.5</v>
      </c>
      <c r="H20" s="54">
        <f t="shared" si="0"/>
        <v>27</v>
      </c>
      <c r="I20" s="85">
        <f t="shared" si="1"/>
      </c>
      <c r="J20" s="55">
        <f t="shared" si="2"/>
      </c>
    </row>
    <row r="21" spans="1:10" s="48" customFormat="1" ht="21" customHeight="1">
      <c r="A21" s="4"/>
      <c r="B21" s="2"/>
      <c r="C21" s="56" t="s">
        <v>25</v>
      </c>
      <c r="D21" s="50"/>
      <c r="E21" s="51"/>
      <c r="F21" s="52" t="s">
        <v>74</v>
      </c>
      <c r="G21" s="53">
        <v>2.5</v>
      </c>
      <c r="H21" s="54">
        <f t="shared" si="0"/>
        <v>29.5</v>
      </c>
      <c r="I21" s="85">
        <f t="shared" si="1"/>
      </c>
      <c r="J21" s="55">
        <f t="shared" si="2"/>
      </c>
    </row>
    <row r="22" spans="1:10" s="48" customFormat="1" ht="21" customHeight="1">
      <c r="A22" s="4"/>
      <c r="B22" s="2"/>
      <c r="C22" s="56" t="s">
        <v>26</v>
      </c>
      <c r="D22" s="50"/>
      <c r="E22" s="51"/>
      <c r="F22" s="52" t="s">
        <v>74</v>
      </c>
      <c r="G22" s="53">
        <v>1</v>
      </c>
      <c r="H22" s="54">
        <f t="shared" si="0"/>
        <v>30.5</v>
      </c>
      <c r="I22" s="85">
        <f t="shared" si="1"/>
      </c>
      <c r="J22" s="55">
        <f t="shared" si="2"/>
      </c>
    </row>
    <row r="23" spans="1:10" s="48" customFormat="1" ht="21" customHeight="1">
      <c r="A23" s="4"/>
      <c r="B23" s="2"/>
      <c r="C23" s="56" t="s">
        <v>27</v>
      </c>
      <c r="D23" s="50"/>
      <c r="E23" s="51"/>
      <c r="F23" s="52" t="s">
        <v>75</v>
      </c>
      <c r="G23" s="53">
        <v>19.5</v>
      </c>
      <c r="H23" s="54">
        <f t="shared" si="0"/>
        <v>50</v>
      </c>
      <c r="I23" s="85">
        <f t="shared" si="1"/>
      </c>
      <c r="J23" s="55">
        <f t="shared" si="2"/>
      </c>
    </row>
    <row r="24" spans="1:10" s="48" customFormat="1" ht="21" customHeight="1">
      <c r="A24" s="4"/>
      <c r="B24" s="2"/>
      <c r="C24" s="56" t="s">
        <v>28</v>
      </c>
      <c r="D24" s="50"/>
      <c r="E24" s="51"/>
      <c r="F24" s="52" t="s">
        <v>76</v>
      </c>
      <c r="G24" s="53">
        <v>20</v>
      </c>
      <c r="H24" s="54">
        <f t="shared" si="0"/>
        <v>70</v>
      </c>
      <c r="I24" s="85">
        <f t="shared" si="1"/>
      </c>
      <c r="J24" s="55">
        <f t="shared" si="2"/>
      </c>
    </row>
    <row r="25" spans="1:10" s="48" customFormat="1" ht="21" customHeight="1">
      <c r="A25" s="4"/>
      <c r="B25" s="2"/>
      <c r="C25" s="56" t="s">
        <v>77</v>
      </c>
      <c r="D25" s="50"/>
      <c r="E25" s="51"/>
      <c r="F25" s="52" t="s">
        <v>78</v>
      </c>
      <c r="G25" s="53">
        <v>9.6</v>
      </c>
      <c r="H25" s="54">
        <f t="shared" si="0"/>
        <v>79.6</v>
      </c>
      <c r="I25" s="85">
        <f t="shared" si="1"/>
      </c>
      <c r="J25" s="55">
        <f t="shared" si="2"/>
      </c>
    </row>
    <row r="26" spans="1:10" s="48" customFormat="1" ht="21" customHeight="1">
      <c r="A26" s="4"/>
      <c r="B26" s="39" t="s">
        <v>29</v>
      </c>
      <c r="C26" s="58" t="s">
        <v>145</v>
      </c>
      <c r="D26" s="59"/>
      <c r="E26" s="51"/>
      <c r="F26" s="60" t="s">
        <v>79</v>
      </c>
      <c r="G26" s="61">
        <v>0.7</v>
      </c>
      <c r="H26" s="62">
        <f t="shared" si="0"/>
        <v>80.3</v>
      </c>
      <c r="I26" s="84">
        <f t="shared" si="1"/>
        <v>0.7237540849673203</v>
      </c>
      <c r="J26" s="90">
        <f t="shared" si="2"/>
        <v>0.8484027777777777</v>
      </c>
    </row>
    <row r="27" spans="1:10" s="48" customFormat="1" ht="21" customHeight="1">
      <c r="A27" s="4"/>
      <c r="B27" s="2"/>
      <c r="C27" s="56" t="s">
        <v>30</v>
      </c>
      <c r="D27" s="50"/>
      <c r="E27" s="51"/>
      <c r="F27" s="52" t="s">
        <v>80</v>
      </c>
      <c r="G27" s="53">
        <v>15</v>
      </c>
      <c r="H27" s="54">
        <f t="shared" si="0"/>
        <v>95.3</v>
      </c>
      <c r="I27" s="85">
        <f t="shared" si="1"/>
      </c>
      <c r="J27" s="55">
        <f t="shared" si="2"/>
      </c>
    </row>
    <row r="28" spans="1:10" s="48" customFormat="1" ht="21" customHeight="1">
      <c r="A28" s="4"/>
      <c r="B28" s="2"/>
      <c r="C28" s="56" t="s">
        <v>31</v>
      </c>
      <c r="D28" s="50"/>
      <c r="E28" s="51"/>
      <c r="F28" s="52" t="s">
        <v>32</v>
      </c>
      <c r="G28" s="53">
        <v>4.7</v>
      </c>
      <c r="H28" s="54">
        <f t="shared" si="0"/>
        <v>100</v>
      </c>
      <c r="I28" s="85">
        <f t="shared" si="1"/>
      </c>
      <c r="J28" s="55">
        <f t="shared" si="2"/>
      </c>
    </row>
    <row r="29" spans="1:10" s="48" customFormat="1" ht="21" customHeight="1">
      <c r="A29" s="4"/>
      <c r="B29" s="2"/>
      <c r="C29" s="56" t="s">
        <v>81</v>
      </c>
      <c r="D29" s="50"/>
      <c r="E29" s="63"/>
      <c r="F29" s="52" t="s">
        <v>82</v>
      </c>
      <c r="G29" s="53">
        <v>3</v>
      </c>
      <c r="H29" s="54">
        <f t="shared" si="0"/>
        <v>103</v>
      </c>
      <c r="I29" s="85">
        <f t="shared" si="1"/>
      </c>
      <c r="J29" s="55">
        <f t="shared" si="2"/>
      </c>
    </row>
    <row r="30" spans="1:10" s="71" customFormat="1" ht="21" customHeight="1">
      <c r="A30" s="64"/>
      <c r="B30" s="65"/>
      <c r="C30" s="66" t="s">
        <v>83</v>
      </c>
      <c r="D30" s="67"/>
      <c r="E30" s="63"/>
      <c r="F30" s="68" t="s">
        <v>84</v>
      </c>
      <c r="G30" s="69">
        <v>3</v>
      </c>
      <c r="H30" s="70">
        <f t="shared" si="0"/>
        <v>106</v>
      </c>
      <c r="I30" s="85">
        <f t="shared" si="1"/>
      </c>
      <c r="J30" s="55">
        <f t="shared" si="2"/>
      </c>
    </row>
    <row r="31" spans="1:10" s="48" customFormat="1" ht="21" customHeight="1">
      <c r="A31" s="4"/>
      <c r="B31" s="2"/>
      <c r="C31" s="49" t="s">
        <v>156</v>
      </c>
      <c r="D31" s="50"/>
      <c r="E31" s="63"/>
      <c r="F31" s="52" t="s">
        <v>157</v>
      </c>
      <c r="G31" s="53">
        <v>9</v>
      </c>
      <c r="H31" s="54">
        <f t="shared" si="0"/>
        <v>115</v>
      </c>
      <c r="I31" s="85">
        <f t="shared" si="1"/>
      </c>
      <c r="J31" s="55">
        <f t="shared" si="2"/>
      </c>
    </row>
    <row r="32" spans="1:10" s="48" customFormat="1" ht="21" customHeight="1">
      <c r="A32" s="4"/>
      <c r="B32" s="2"/>
      <c r="C32" s="49" t="s">
        <v>156</v>
      </c>
      <c r="D32" s="50"/>
      <c r="E32" s="63"/>
      <c r="F32" s="52" t="s">
        <v>158</v>
      </c>
      <c r="G32" s="53">
        <v>1</v>
      </c>
      <c r="H32" s="54">
        <f t="shared" si="0"/>
        <v>116</v>
      </c>
      <c r="I32" s="85">
        <f t="shared" si="1"/>
      </c>
      <c r="J32" s="55">
        <f t="shared" si="2"/>
      </c>
    </row>
    <row r="33" spans="1:10" s="48" customFormat="1" ht="21" customHeight="1">
      <c r="A33" s="4"/>
      <c r="B33" s="2"/>
      <c r="C33" s="49" t="s">
        <v>156</v>
      </c>
      <c r="D33" s="50"/>
      <c r="E33" s="63"/>
      <c r="F33" s="52" t="s">
        <v>159</v>
      </c>
      <c r="G33" s="53">
        <v>0.5</v>
      </c>
      <c r="H33" s="54">
        <f t="shared" si="0"/>
        <v>116.5</v>
      </c>
      <c r="I33" s="85">
        <f t="shared" si="1"/>
      </c>
      <c r="J33" s="55">
        <f t="shared" si="2"/>
      </c>
    </row>
    <row r="34" spans="1:10" s="48" customFormat="1" ht="21" customHeight="1">
      <c r="A34" s="4"/>
      <c r="B34" s="2"/>
      <c r="C34" s="56" t="s">
        <v>85</v>
      </c>
      <c r="D34" s="50"/>
      <c r="E34" s="63"/>
      <c r="F34" s="52" t="s">
        <v>160</v>
      </c>
      <c r="G34" s="53">
        <v>1</v>
      </c>
      <c r="H34" s="54">
        <f t="shared" si="0"/>
        <v>117.5</v>
      </c>
      <c r="I34" s="85">
        <f t="shared" si="1"/>
      </c>
      <c r="J34" s="55">
        <f t="shared" si="2"/>
      </c>
    </row>
    <row r="35" spans="1:10" s="48" customFormat="1" ht="21" customHeight="1">
      <c r="A35" s="4"/>
      <c r="B35" s="2"/>
      <c r="C35" s="56" t="s">
        <v>86</v>
      </c>
      <c r="D35" s="50"/>
      <c r="E35" s="63"/>
      <c r="F35" s="52" t="s">
        <v>87</v>
      </c>
      <c r="G35" s="53">
        <v>0.8</v>
      </c>
      <c r="H35" s="54">
        <f t="shared" si="0"/>
        <v>118.3</v>
      </c>
      <c r="I35" s="85">
        <f t="shared" si="1"/>
      </c>
      <c r="J35" s="55">
        <f t="shared" si="2"/>
      </c>
    </row>
    <row r="36" spans="1:10" s="48" customFormat="1" ht="21" customHeight="1">
      <c r="A36" s="4"/>
      <c r="B36" s="2"/>
      <c r="C36" s="56" t="s">
        <v>88</v>
      </c>
      <c r="D36" s="50"/>
      <c r="E36" s="63"/>
      <c r="F36" s="52" t="s">
        <v>89</v>
      </c>
      <c r="G36" s="53">
        <v>4.2</v>
      </c>
      <c r="H36" s="54">
        <f t="shared" si="0"/>
        <v>122.5</v>
      </c>
      <c r="I36" s="85">
        <f t="shared" si="1"/>
      </c>
      <c r="J36" s="55">
        <f t="shared" si="2"/>
      </c>
    </row>
    <row r="37" spans="1:10" s="48" customFormat="1" ht="21" customHeight="1">
      <c r="A37" s="4"/>
      <c r="B37" s="2"/>
      <c r="C37" s="56" t="s">
        <v>33</v>
      </c>
      <c r="D37" s="50"/>
      <c r="E37" s="63"/>
      <c r="F37" s="52" t="s">
        <v>90</v>
      </c>
      <c r="G37" s="53">
        <v>3.6</v>
      </c>
      <c r="H37" s="54">
        <f t="shared" si="0"/>
        <v>126.1</v>
      </c>
      <c r="I37" s="85">
        <f t="shared" si="1"/>
      </c>
      <c r="J37" s="55">
        <f t="shared" si="2"/>
      </c>
    </row>
    <row r="38" spans="1:10" s="48" customFormat="1" ht="21" customHeight="1">
      <c r="A38" s="4"/>
      <c r="B38" s="2"/>
      <c r="C38" s="56" t="s">
        <v>34</v>
      </c>
      <c r="D38" s="50"/>
      <c r="E38" s="63"/>
      <c r="F38" s="52" t="s">
        <v>92</v>
      </c>
      <c r="G38" s="53">
        <v>2.8</v>
      </c>
      <c r="H38" s="54">
        <f t="shared" si="0"/>
        <v>128.9</v>
      </c>
      <c r="I38" s="85">
        <f t="shared" si="1"/>
      </c>
      <c r="J38" s="55">
        <f t="shared" si="2"/>
      </c>
    </row>
    <row r="39" spans="1:10" s="48" customFormat="1" ht="21" customHeight="1">
      <c r="A39" s="4"/>
      <c r="B39" s="2"/>
      <c r="C39" s="56" t="s">
        <v>91</v>
      </c>
      <c r="D39" s="50"/>
      <c r="E39" s="63"/>
      <c r="F39" s="52" t="s">
        <v>93</v>
      </c>
      <c r="G39" s="53">
        <v>1.5</v>
      </c>
      <c r="H39" s="54">
        <f t="shared" si="0"/>
        <v>130.4</v>
      </c>
      <c r="I39" s="85">
        <f t="shared" si="1"/>
      </c>
      <c r="J39" s="55">
        <f t="shared" si="2"/>
      </c>
    </row>
    <row r="40" spans="1:10" s="48" customFormat="1" ht="21" customHeight="1">
      <c r="A40" s="4"/>
      <c r="B40" s="2"/>
      <c r="C40" s="56" t="s">
        <v>35</v>
      </c>
      <c r="D40" s="50"/>
      <c r="E40" s="63"/>
      <c r="F40" s="52" t="s">
        <v>94</v>
      </c>
      <c r="G40" s="53">
        <v>11.5</v>
      </c>
      <c r="H40" s="54">
        <f t="shared" si="0"/>
        <v>141.9</v>
      </c>
      <c r="I40" s="85">
        <f t="shared" si="1"/>
      </c>
      <c r="J40" s="55">
        <f t="shared" si="2"/>
      </c>
    </row>
    <row r="41" spans="1:10" s="71" customFormat="1" ht="21" customHeight="1">
      <c r="A41" s="64"/>
      <c r="B41" s="65"/>
      <c r="C41" s="66" t="s">
        <v>95</v>
      </c>
      <c r="D41" s="67"/>
      <c r="E41" s="63"/>
      <c r="F41" s="68" t="s">
        <v>96</v>
      </c>
      <c r="G41" s="69">
        <v>14.5</v>
      </c>
      <c r="H41" s="54">
        <f t="shared" si="0"/>
        <v>156.4</v>
      </c>
      <c r="I41" s="85">
        <f t="shared" si="1"/>
      </c>
      <c r="J41" s="55">
        <f t="shared" si="2"/>
      </c>
    </row>
    <row r="42" spans="1:10" s="71" customFormat="1" ht="21" customHeight="1">
      <c r="A42" s="64"/>
      <c r="B42" s="39" t="s">
        <v>36</v>
      </c>
      <c r="C42" s="58" t="s">
        <v>37</v>
      </c>
      <c r="D42" s="59"/>
      <c r="E42" s="63"/>
      <c r="F42" s="60" t="s">
        <v>97</v>
      </c>
      <c r="G42" s="61">
        <v>14.5</v>
      </c>
      <c r="H42" s="61">
        <f t="shared" si="0"/>
        <v>170.9</v>
      </c>
      <c r="I42" s="84">
        <f t="shared" si="1"/>
        <v>0.8347834967320261</v>
      </c>
      <c r="J42" s="90" t="str">
        <f t="shared" si="2"/>
        <v>J+1 2h24</v>
      </c>
    </row>
    <row r="43" spans="1:10" s="48" customFormat="1" ht="21" customHeight="1">
      <c r="A43" s="4"/>
      <c r="B43" s="2"/>
      <c r="C43" s="56" t="s">
        <v>38</v>
      </c>
      <c r="D43" s="50"/>
      <c r="E43" s="63"/>
      <c r="F43" s="52" t="s">
        <v>98</v>
      </c>
      <c r="G43" s="53">
        <v>4.8</v>
      </c>
      <c r="H43" s="54">
        <f t="shared" si="0"/>
        <v>175.70000000000002</v>
      </c>
      <c r="I43" s="85">
        <f t="shared" si="1"/>
      </c>
      <c r="J43" s="55">
        <f t="shared" si="2"/>
      </c>
    </row>
    <row r="44" spans="1:10" s="48" customFormat="1" ht="21" customHeight="1">
      <c r="A44" s="4"/>
      <c r="B44" s="2"/>
      <c r="C44" s="56" t="s">
        <v>39</v>
      </c>
      <c r="D44" s="50"/>
      <c r="E44" s="63"/>
      <c r="F44" s="52" t="s">
        <v>99</v>
      </c>
      <c r="G44" s="53">
        <v>9</v>
      </c>
      <c r="H44" s="54">
        <f t="shared" si="0"/>
        <v>184.70000000000002</v>
      </c>
      <c r="I44" s="85">
        <f t="shared" si="1"/>
      </c>
      <c r="J44" s="55">
        <f>IF(OR(LEFT(B44,1)="C",B44="Arrivée"),IF($J$16+(MIN(H44,60)/20+MIN(MAX(H44-60,0),540)/15+MIN(MAX(H44-600,0),400)/11.428+1/120)/24&gt;1,"J+1 "&amp;INT((($J$16+(MIN(H44,60)/20+MIN(MAX(H44-60,0),540)/15+MIN(MAX(H44-600,0),400)/11.428+1/120)/24)-1)*24)&amp;"h"&amp;INT((((($J$16+(MIN(H44,60)/20+MIN(MAX(H44-60,0),540)/15+MIN(MAX(H44-600,0),400)/11.428+1/120)/24)-1)*24)-INT((($J$16+(MIN(H44,60)/20+MIN(MAX(H44-60,0),540)/15+MIN(MAX(H44-600,0),400)/11.428+1/120)/24)-1)*24))*60),$J$16+(MIN(H44,60)/20+MIN(MAX(H44-60,0),540)/15+MIN(MAX(H44-600,0),400)/11.428+1/120)/24),"")</f>
      </c>
    </row>
    <row r="45" spans="1:10" s="48" customFormat="1" ht="21" customHeight="1">
      <c r="A45" s="4"/>
      <c r="B45" s="2"/>
      <c r="C45" s="56" t="s">
        <v>100</v>
      </c>
      <c r="D45" s="50"/>
      <c r="E45" s="63"/>
      <c r="F45" s="52" t="s">
        <v>101</v>
      </c>
      <c r="G45" s="53">
        <v>1.3</v>
      </c>
      <c r="H45" s="54">
        <f t="shared" si="0"/>
        <v>186.00000000000003</v>
      </c>
      <c r="I45" s="85">
        <f t="shared" si="1"/>
      </c>
      <c r="J45" s="55">
        <f t="shared" si="2"/>
      </c>
    </row>
    <row r="46" spans="1:10" s="48" customFormat="1" ht="21" customHeight="1">
      <c r="A46" s="4"/>
      <c r="B46" s="2"/>
      <c r="C46" s="56" t="s">
        <v>40</v>
      </c>
      <c r="D46" s="50"/>
      <c r="E46" s="63"/>
      <c r="F46" s="52" t="s">
        <v>98</v>
      </c>
      <c r="G46" s="53">
        <v>5</v>
      </c>
      <c r="H46" s="54">
        <f t="shared" si="0"/>
        <v>191.00000000000003</v>
      </c>
      <c r="I46" s="85">
        <f t="shared" si="1"/>
      </c>
      <c r="J46" s="55">
        <f t="shared" si="2"/>
      </c>
    </row>
    <row r="47" spans="1:10" s="48" customFormat="1" ht="21" customHeight="1">
      <c r="A47" s="4"/>
      <c r="B47" s="2"/>
      <c r="C47" s="56" t="s">
        <v>41</v>
      </c>
      <c r="D47" s="50"/>
      <c r="E47" s="63"/>
      <c r="F47" s="52" t="s">
        <v>102</v>
      </c>
      <c r="G47" s="53">
        <v>5.5</v>
      </c>
      <c r="H47" s="54">
        <f t="shared" si="0"/>
        <v>196.50000000000003</v>
      </c>
      <c r="I47" s="85">
        <f t="shared" si="1"/>
      </c>
      <c r="J47" s="55">
        <f t="shared" si="2"/>
      </c>
    </row>
    <row r="48" spans="1:10" s="48" customFormat="1" ht="21" customHeight="1">
      <c r="A48" s="4"/>
      <c r="B48" s="2"/>
      <c r="C48" s="56" t="s">
        <v>42</v>
      </c>
      <c r="D48" s="50"/>
      <c r="E48" s="63"/>
      <c r="F48" s="52" t="s">
        <v>104</v>
      </c>
      <c r="G48" s="53">
        <v>5</v>
      </c>
      <c r="H48" s="54">
        <f t="shared" si="0"/>
        <v>201.50000000000003</v>
      </c>
      <c r="I48" s="85">
        <f t="shared" si="1"/>
      </c>
      <c r="J48" s="55">
        <f t="shared" si="2"/>
      </c>
    </row>
    <row r="49" spans="1:10" s="48" customFormat="1" ht="21" customHeight="1">
      <c r="A49" s="4"/>
      <c r="B49" s="2"/>
      <c r="C49" s="56" t="s">
        <v>103</v>
      </c>
      <c r="D49" s="50"/>
      <c r="E49" s="63"/>
      <c r="F49" s="52" t="s">
        <v>104</v>
      </c>
      <c r="G49" s="53">
        <v>13</v>
      </c>
      <c r="H49" s="54">
        <f t="shared" si="0"/>
        <v>214.50000000000003</v>
      </c>
      <c r="I49" s="85">
        <f t="shared" si="1"/>
      </c>
      <c r="J49" s="55">
        <f t="shared" si="2"/>
      </c>
    </row>
    <row r="50" spans="1:10" s="48" customFormat="1" ht="21" customHeight="1">
      <c r="A50" s="4"/>
      <c r="B50" s="2"/>
      <c r="C50" s="56" t="s">
        <v>43</v>
      </c>
      <c r="D50" s="50"/>
      <c r="E50" s="63"/>
      <c r="F50" s="52" t="s">
        <v>105</v>
      </c>
      <c r="G50" s="53">
        <v>6</v>
      </c>
      <c r="H50" s="54">
        <f t="shared" si="0"/>
        <v>220.50000000000003</v>
      </c>
      <c r="I50" s="85">
        <f t="shared" si="1"/>
      </c>
      <c r="J50" s="55">
        <f t="shared" si="2"/>
      </c>
    </row>
    <row r="51" spans="1:10" s="48" customFormat="1" ht="21" customHeight="1">
      <c r="A51" s="4"/>
      <c r="B51" s="2"/>
      <c r="C51" s="56" t="s">
        <v>44</v>
      </c>
      <c r="D51" s="50"/>
      <c r="E51" s="63"/>
      <c r="F51" s="52" t="s">
        <v>106</v>
      </c>
      <c r="G51" s="53">
        <v>9</v>
      </c>
      <c r="H51" s="54">
        <f t="shared" si="0"/>
        <v>229.50000000000003</v>
      </c>
      <c r="I51" s="85">
        <f t="shared" si="1"/>
      </c>
      <c r="J51" s="55">
        <f t="shared" si="2"/>
      </c>
    </row>
    <row r="52" spans="1:10" s="48" customFormat="1" ht="21" customHeight="1">
      <c r="A52" s="4"/>
      <c r="B52" s="39" t="s">
        <v>45</v>
      </c>
      <c r="C52" s="58" t="s">
        <v>46</v>
      </c>
      <c r="D52" s="59"/>
      <c r="E52" s="63"/>
      <c r="F52" s="60" t="s">
        <v>107</v>
      </c>
      <c r="G52" s="61">
        <v>8</v>
      </c>
      <c r="H52" s="61">
        <f t="shared" si="0"/>
        <v>237.50000000000003</v>
      </c>
      <c r="I52" s="84">
        <f t="shared" si="1"/>
        <v>0.9192733864379086</v>
      </c>
      <c r="J52" s="90" t="str">
        <f t="shared" si="2"/>
        <v>J+1 6h50</v>
      </c>
    </row>
    <row r="53" spans="1:10" s="48" customFormat="1" ht="21" customHeight="1">
      <c r="A53" s="4"/>
      <c r="B53" s="2"/>
      <c r="C53" s="56" t="s">
        <v>47</v>
      </c>
      <c r="D53" s="50"/>
      <c r="E53" s="63"/>
      <c r="F53" s="52" t="s">
        <v>108</v>
      </c>
      <c r="G53" s="53">
        <v>9</v>
      </c>
      <c r="H53" s="54">
        <f t="shared" si="0"/>
        <v>246.50000000000003</v>
      </c>
      <c r="I53" s="85">
        <f t="shared" si="1"/>
      </c>
      <c r="J53" s="55">
        <f t="shared" si="2"/>
      </c>
    </row>
    <row r="54" spans="1:10" s="48" customFormat="1" ht="21" customHeight="1">
      <c r="A54" s="4"/>
      <c r="B54" s="2"/>
      <c r="C54" s="56" t="s">
        <v>109</v>
      </c>
      <c r="D54" s="50"/>
      <c r="E54" s="63"/>
      <c r="F54" s="52" t="s">
        <v>111</v>
      </c>
      <c r="G54" s="53">
        <v>9</v>
      </c>
      <c r="H54" s="54">
        <f t="shared" si="0"/>
        <v>255.50000000000003</v>
      </c>
      <c r="I54" s="85">
        <f t="shared" si="1"/>
      </c>
      <c r="J54" s="55">
        <f>IF(OR(LEFT(B54,1)="C",B54="Arrivée"),IF($J$16+(MIN(H54,60)/20+MIN(MAX(H54-60,0),540)/15+MIN(MAX(H54-600,0),400)/11.428+1/120)/24&gt;1,"J+1 "&amp;INT((($J$16+(MIN(H54,60)/20+MIN(MAX(H54-60,0),540)/15+MIN(MAX(H54-600,0),400)/11.428+1/120)/24)-1)*24)&amp;"h"&amp;INT((((($J$16+(MIN(H54,60)/20+MIN(MAX(H54-60,0),540)/15+MIN(MAX(H54-600,0),400)/11.428+1/120)/24)-1)*24)-INT((($J$16+(MIN(H54,60)/20+MIN(MAX(H54-60,0),540)/15+MIN(MAX(H54-600,0),400)/11.428+1/120)/24)-1)*24))*60),$J$16+(MIN(H54,60)/20+MIN(MAX(H54-60,0),540)/15+MIN(MAX(H54-600,0),400)/11.428+1/120)/24),"")</f>
      </c>
    </row>
    <row r="55" spans="1:10" s="48" customFormat="1" ht="21" customHeight="1">
      <c r="A55" s="4"/>
      <c r="B55" s="2"/>
      <c r="C55" s="56" t="s">
        <v>110</v>
      </c>
      <c r="D55" s="50"/>
      <c r="E55" s="63"/>
      <c r="F55" s="52" t="s">
        <v>112</v>
      </c>
      <c r="G55" s="53">
        <v>4.5</v>
      </c>
      <c r="H55" s="54">
        <f t="shared" si="0"/>
        <v>260</v>
      </c>
      <c r="I55" s="85">
        <f t="shared" si="1"/>
      </c>
      <c r="J55" s="55">
        <f t="shared" si="2"/>
      </c>
    </row>
    <row r="56" spans="1:10" s="48" customFormat="1" ht="21" customHeight="1">
      <c r="A56" s="4"/>
      <c r="B56" s="2"/>
      <c r="C56" s="56" t="s">
        <v>48</v>
      </c>
      <c r="D56" s="50"/>
      <c r="E56" s="72"/>
      <c r="F56" s="52" t="s">
        <v>113</v>
      </c>
      <c r="G56" s="53">
        <v>4.5</v>
      </c>
      <c r="H56" s="54">
        <f t="shared" si="0"/>
        <v>264.5</v>
      </c>
      <c r="I56" s="85">
        <f t="shared" si="1"/>
      </c>
      <c r="J56" s="55">
        <f t="shared" si="2"/>
      </c>
    </row>
    <row r="57" spans="1:10" s="48" customFormat="1" ht="21" customHeight="1">
      <c r="A57" s="4"/>
      <c r="B57" s="2"/>
      <c r="C57" s="56" t="s">
        <v>49</v>
      </c>
      <c r="D57" s="50"/>
      <c r="E57" s="72"/>
      <c r="F57" s="52" t="s">
        <v>114</v>
      </c>
      <c r="G57" s="53">
        <v>6.5</v>
      </c>
      <c r="H57" s="54">
        <f t="shared" si="0"/>
        <v>271</v>
      </c>
      <c r="I57" s="85">
        <f t="shared" si="1"/>
      </c>
      <c r="J57" s="55">
        <f t="shared" si="2"/>
      </c>
    </row>
    <row r="58" spans="1:10" s="48" customFormat="1" ht="21" customHeight="1">
      <c r="A58" s="4"/>
      <c r="B58" s="2"/>
      <c r="C58" s="56" t="s">
        <v>50</v>
      </c>
      <c r="D58" s="50"/>
      <c r="E58" s="72"/>
      <c r="F58" s="52" t="s">
        <v>115</v>
      </c>
      <c r="G58" s="53">
        <v>1</v>
      </c>
      <c r="H58" s="54">
        <f t="shared" si="0"/>
        <v>272</v>
      </c>
      <c r="I58" s="85">
        <f t="shared" si="1"/>
      </c>
      <c r="J58" s="55">
        <f t="shared" si="2"/>
      </c>
    </row>
    <row r="59" spans="1:10" s="48" customFormat="1" ht="21" customHeight="1">
      <c r="A59" s="4"/>
      <c r="B59" s="2"/>
      <c r="C59" s="56" t="s">
        <v>51</v>
      </c>
      <c r="D59" s="50"/>
      <c r="E59" s="72"/>
      <c r="F59" s="52" t="s">
        <v>116</v>
      </c>
      <c r="G59" s="53">
        <v>4</v>
      </c>
      <c r="H59" s="54">
        <f t="shared" si="0"/>
        <v>276</v>
      </c>
      <c r="I59" s="85">
        <f t="shared" si="1"/>
      </c>
      <c r="J59" s="55">
        <f t="shared" si="2"/>
      </c>
    </row>
    <row r="60" spans="1:10" s="48" customFormat="1" ht="21" customHeight="1">
      <c r="A60" s="4"/>
      <c r="B60" s="2"/>
      <c r="C60" s="56" t="s">
        <v>52</v>
      </c>
      <c r="D60" s="50"/>
      <c r="E60" s="72"/>
      <c r="F60" s="52" t="s">
        <v>117</v>
      </c>
      <c r="G60" s="53">
        <v>5.5</v>
      </c>
      <c r="H60" s="54">
        <f t="shared" si="0"/>
        <v>281.5</v>
      </c>
      <c r="I60" s="85">
        <f t="shared" si="1"/>
      </c>
      <c r="J60" s="55">
        <f t="shared" si="2"/>
      </c>
    </row>
    <row r="61" spans="1:12" s="71" customFormat="1" ht="21" customHeight="1">
      <c r="A61" s="64"/>
      <c r="B61" s="65"/>
      <c r="C61" s="66" t="s">
        <v>53</v>
      </c>
      <c r="D61" s="67"/>
      <c r="E61" s="72"/>
      <c r="F61" s="68" t="s">
        <v>118</v>
      </c>
      <c r="G61" s="69">
        <v>13</v>
      </c>
      <c r="H61" s="54">
        <f t="shared" si="0"/>
        <v>294.5</v>
      </c>
      <c r="I61" s="85">
        <f t="shared" si="1"/>
      </c>
      <c r="J61" s="55">
        <f>IF(OR(LEFT(B61,1)="C",B61="Arrivée"),IF($J$16+(MIN(H61,60)/20+MIN(MAX(H61-60,0),540)/15+MIN(MAX(H61-600,0),400)/11.428+1/120)/24&gt;1,"J+1 "&amp;INT((($J$16+(MIN(H61,60)/20+MIN(MAX(H61-60,0),540)/15+MIN(MAX(H61-600,0),400)/11.428+1/120)/24)-1)*24)&amp;"h"&amp;INT((((($J$16+(MIN(H61,60)/20+MIN(MAX(H61-60,0),540)/15+MIN(MAX(H61-600,0),400)/11.428+1/120)/24)-1)*24)-INT((($J$16+(MIN(H61,60)/20+MIN(MAX(H61-60,0),540)/15+MIN(MAX(H61-600,0),400)/11.428+1/120)/24)-1)*24))*60),$J$16+(MIN(H61,60)/20+MIN(MAX(H61-60,0),540)/15+MIN(MAX(H61-600,0),400)/11.428+1/120)/24),"")</f>
      </c>
      <c r="L61" s="31"/>
    </row>
    <row r="62" spans="1:10" s="48" customFormat="1" ht="21" customHeight="1">
      <c r="A62" s="4"/>
      <c r="B62" s="2"/>
      <c r="C62" s="56" t="s">
        <v>54</v>
      </c>
      <c r="D62" s="50"/>
      <c r="E62" s="72"/>
      <c r="F62" s="52" t="s">
        <v>119</v>
      </c>
      <c r="G62" s="53">
        <v>12</v>
      </c>
      <c r="H62" s="54">
        <f t="shared" si="0"/>
        <v>306.5</v>
      </c>
      <c r="I62" s="85">
        <f t="shared" si="1"/>
      </c>
      <c r="J62" s="55">
        <f t="shared" si="2"/>
      </c>
    </row>
    <row r="63" spans="1:10" s="48" customFormat="1" ht="21" customHeight="1">
      <c r="A63" s="4"/>
      <c r="B63" s="2"/>
      <c r="C63" s="56" t="s">
        <v>120</v>
      </c>
      <c r="D63" s="50"/>
      <c r="E63" s="72"/>
      <c r="F63" s="52" t="s">
        <v>121</v>
      </c>
      <c r="G63" s="53">
        <v>12.5</v>
      </c>
      <c r="H63" s="54">
        <f t="shared" si="0"/>
        <v>319</v>
      </c>
      <c r="I63" s="85">
        <f t="shared" si="1"/>
      </c>
      <c r="J63" s="55">
        <f t="shared" si="2"/>
      </c>
    </row>
    <row r="64" spans="1:10" s="48" customFormat="1" ht="21" customHeight="1">
      <c r="A64" s="4"/>
      <c r="B64" s="2"/>
      <c r="C64" s="56" t="s">
        <v>55</v>
      </c>
      <c r="D64" s="50"/>
      <c r="E64" s="73"/>
      <c r="F64" s="52" t="s">
        <v>123</v>
      </c>
      <c r="G64" s="53">
        <v>5</v>
      </c>
      <c r="H64" s="54">
        <f t="shared" si="0"/>
        <v>324</v>
      </c>
      <c r="I64" s="85">
        <f t="shared" si="1"/>
      </c>
      <c r="J64" s="55">
        <f t="shared" si="2"/>
      </c>
    </row>
    <row r="65" spans="1:10" s="48" customFormat="1" ht="21" customHeight="1">
      <c r="A65" s="4"/>
      <c r="B65" s="2"/>
      <c r="C65" s="56" t="s">
        <v>122</v>
      </c>
      <c r="D65" s="50"/>
      <c r="E65" s="73"/>
      <c r="F65" s="52" t="s">
        <v>123</v>
      </c>
      <c r="G65" s="53">
        <v>12</v>
      </c>
      <c r="H65" s="54">
        <f t="shared" si="0"/>
        <v>336</v>
      </c>
      <c r="I65" s="85">
        <f t="shared" si="1"/>
      </c>
      <c r="J65" s="55">
        <f t="shared" si="2"/>
      </c>
    </row>
    <row r="66" spans="1:10" s="48" customFormat="1" ht="21" customHeight="1">
      <c r="A66" s="4"/>
      <c r="B66" s="2"/>
      <c r="C66" s="56" t="s">
        <v>56</v>
      </c>
      <c r="D66" s="50"/>
      <c r="E66" s="73"/>
      <c r="F66" s="52" t="s">
        <v>124</v>
      </c>
      <c r="G66" s="53">
        <v>4</v>
      </c>
      <c r="H66" s="54">
        <f t="shared" si="0"/>
        <v>340</v>
      </c>
      <c r="I66" s="85">
        <f t="shared" si="1"/>
      </c>
      <c r="J66" s="55">
        <f t="shared" si="2"/>
      </c>
    </row>
    <row r="67" spans="1:10" s="48" customFormat="1" ht="21" customHeight="1">
      <c r="A67" s="4"/>
      <c r="B67" s="39" t="s">
        <v>57</v>
      </c>
      <c r="C67" s="58" t="s">
        <v>58</v>
      </c>
      <c r="D67" s="59"/>
      <c r="E67" s="73"/>
      <c r="F67" s="60" t="s">
        <v>125</v>
      </c>
      <c r="G67" s="61">
        <v>10</v>
      </c>
      <c r="H67" s="61">
        <f t="shared" si="0"/>
        <v>350</v>
      </c>
      <c r="I67" s="84" t="str">
        <f t="shared" si="1"/>
        <v>J+1 1h34</v>
      </c>
      <c r="J67" s="90" t="str">
        <f t="shared" si="2"/>
        <v>J+1 14h20</v>
      </c>
    </row>
    <row r="68" spans="1:10" s="48" customFormat="1" ht="21" customHeight="1">
      <c r="A68" s="4"/>
      <c r="B68" s="2"/>
      <c r="C68" s="56" t="s">
        <v>59</v>
      </c>
      <c r="D68" s="50"/>
      <c r="E68" s="73"/>
      <c r="F68" s="52" t="s">
        <v>127</v>
      </c>
      <c r="G68" s="53">
        <v>9.5</v>
      </c>
      <c r="H68" s="54">
        <f t="shared" si="0"/>
        <v>359.5</v>
      </c>
      <c r="I68" s="85">
        <f t="shared" si="1"/>
      </c>
      <c r="J68" s="55">
        <f>IF(OR(LEFT(B68,1)="C",B68="Arrivée"),IF($J$16+(MIN(H68,60)/20+MIN(MAX(H68-60,0),540)/15+MIN(MAX(H68-600,0),400)/11.428+1/120)/24&gt;1,"J+1 "&amp;INT((($J$16+(MIN(H68,60)/20+MIN(MAX(H68-60,0),540)/15+MIN(MAX(H68-600,0),400)/11.428+1/120)/24)-1)*24)&amp;"h"&amp;INT((((($J$16+(MIN(H68,60)/20+MIN(MAX(H68-60,0),540)/15+MIN(MAX(H68-600,0),400)/11.428+1/120)/24)-1)*24)-INT((($J$16+(MIN(H68,60)/20+MIN(MAX(H68-60,0),540)/15+MIN(MAX(H68-600,0),400)/11.428+1/120)/24)-1)*24))*60),$J$16+(MIN(H68,60)/20+MIN(MAX(H68-60,0),540)/15+MIN(MAX(H68-600,0),400)/11.428+1/120)/24),"")</f>
      </c>
    </row>
    <row r="69" spans="1:10" s="48" customFormat="1" ht="21" customHeight="1">
      <c r="A69" s="4"/>
      <c r="B69" s="2"/>
      <c r="C69" s="56" t="s">
        <v>60</v>
      </c>
      <c r="D69" s="50"/>
      <c r="E69" s="73"/>
      <c r="F69" s="52" t="s">
        <v>127</v>
      </c>
      <c r="G69" s="53">
        <v>8</v>
      </c>
      <c r="H69" s="54">
        <f t="shared" si="0"/>
        <v>367.5</v>
      </c>
      <c r="I69" s="85">
        <f t="shared" si="1"/>
      </c>
      <c r="J69" s="55">
        <f t="shared" si="2"/>
      </c>
    </row>
    <row r="70" spans="1:10" s="48" customFormat="1" ht="21" customHeight="1">
      <c r="A70" s="4"/>
      <c r="B70" s="2"/>
      <c r="C70" s="56" t="s">
        <v>61</v>
      </c>
      <c r="D70" s="50"/>
      <c r="E70" s="73"/>
      <c r="F70" s="52" t="s">
        <v>128</v>
      </c>
      <c r="G70" s="53">
        <v>7.5</v>
      </c>
      <c r="H70" s="54">
        <f t="shared" si="0"/>
        <v>375</v>
      </c>
      <c r="I70" s="85">
        <f t="shared" si="1"/>
      </c>
      <c r="J70" s="55">
        <f t="shared" si="2"/>
      </c>
    </row>
    <row r="71" spans="1:10" s="48" customFormat="1" ht="21" customHeight="1">
      <c r="A71" s="4"/>
      <c r="B71" s="2"/>
      <c r="C71" s="56" t="s">
        <v>62</v>
      </c>
      <c r="D71" s="50"/>
      <c r="E71" s="73"/>
      <c r="F71" s="52" t="s">
        <v>129</v>
      </c>
      <c r="G71" s="53">
        <v>9.5</v>
      </c>
      <c r="H71" s="54">
        <f t="shared" si="0"/>
        <v>384.5</v>
      </c>
      <c r="I71" s="85">
        <f t="shared" si="1"/>
      </c>
      <c r="J71" s="55">
        <f t="shared" si="2"/>
      </c>
    </row>
    <row r="72" spans="1:10" s="48" customFormat="1" ht="21" customHeight="1">
      <c r="A72" s="4"/>
      <c r="B72" s="2"/>
      <c r="C72" s="56" t="s">
        <v>63</v>
      </c>
      <c r="D72" s="50"/>
      <c r="E72" s="73"/>
      <c r="F72" s="52" t="s">
        <v>130</v>
      </c>
      <c r="G72" s="53">
        <v>5.5</v>
      </c>
      <c r="H72" s="54">
        <f t="shared" si="0"/>
        <v>390</v>
      </c>
      <c r="I72" s="85">
        <f t="shared" si="1"/>
      </c>
      <c r="J72" s="55">
        <f t="shared" si="2"/>
      </c>
    </row>
    <row r="73" spans="1:10" s="48" customFormat="1" ht="21" customHeight="1">
      <c r="A73" s="4"/>
      <c r="B73" s="65"/>
      <c r="C73" s="66" t="s">
        <v>64</v>
      </c>
      <c r="D73" s="67"/>
      <c r="E73" s="73"/>
      <c r="F73" s="68" t="s">
        <v>131</v>
      </c>
      <c r="G73" s="69">
        <v>5.8</v>
      </c>
      <c r="H73" s="54">
        <f t="shared" si="0"/>
        <v>395.8</v>
      </c>
      <c r="I73" s="85">
        <f>IF(OR(LEFT(B73,1)="C",B73="Arrivée"),IF($I$16+(MIN(H73,200)/34+MIN(MAX(H73-200,0),200)/32+MIN(MAX(H73-400,0),200)/30+MIN(MAX(H73-600,0),400)/28+1/120)/24&gt;1,"J+1 "&amp;INT((($I$16+(MIN(H73,200)/34+MIN(MAX(H73-200,0),200)/32+MIN(MAX(H73-400,0),200)/30+MIN(MAX(H73-600,0),400)/28+1/120)/24)-1)*24)&amp;"h"&amp;INT((((($I$16+(MIN(H73,200)/34+MIN(MAX(H73-200,0),200)/32+MIN(MAX(H73-400,0),200)/30+MIN(MAX(H73-600,0),400)/28+1/120)/24)-1)*24)-INT((($I$16+(MIN(H73,200)/34+MIN(MAX(H73-200,0),200)/32+MIN(MAX(H73-400,0),200)/30+MIN(MAX(H73-600,0),400)/28+1/120)/24)-1)*24))*60),$I$16+(MIN(H73,200)/34+MIN(MAX(H73-200,0),200)/32+MIN(MAX(H73-400,0),200)/30+MIN(MAX(H73-600,0),400)/28+1/120)/24),"")</f>
      </c>
      <c r="J73" s="55">
        <f t="shared" si="2"/>
      </c>
    </row>
    <row r="74" spans="1:10" s="48" customFormat="1" ht="21" customHeight="1">
      <c r="A74" s="4"/>
      <c r="B74" s="65"/>
      <c r="C74" s="66" t="s">
        <v>65</v>
      </c>
      <c r="D74" s="67"/>
      <c r="E74" s="73"/>
      <c r="F74" s="68" t="s">
        <v>132</v>
      </c>
      <c r="G74" s="69">
        <v>5.7</v>
      </c>
      <c r="H74" s="54">
        <f t="shared" si="0"/>
        <v>401.5</v>
      </c>
      <c r="I74" s="85">
        <f t="shared" si="1"/>
      </c>
      <c r="J74" s="55">
        <f t="shared" si="2"/>
      </c>
    </row>
    <row r="75" spans="1:10" s="48" customFormat="1" ht="21" customHeight="1">
      <c r="A75" s="4"/>
      <c r="B75" s="2"/>
      <c r="C75" s="56" t="s">
        <v>66</v>
      </c>
      <c r="D75" s="50"/>
      <c r="E75" s="73"/>
      <c r="F75" s="52" t="s">
        <v>133</v>
      </c>
      <c r="G75" s="53">
        <v>3</v>
      </c>
      <c r="H75" s="54">
        <f t="shared" si="0"/>
        <v>404.5</v>
      </c>
      <c r="I75" s="89">
        <f t="shared" si="1"/>
      </c>
      <c r="J75" s="86">
        <f t="shared" si="2"/>
      </c>
    </row>
    <row r="76" spans="1:10" s="48" customFormat="1" ht="21" customHeight="1" thickBot="1">
      <c r="A76" s="4"/>
      <c r="B76" s="39" t="s">
        <v>67</v>
      </c>
      <c r="C76" s="74" t="s">
        <v>126</v>
      </c>
      <c r="D76" s="75"/>
      <c r="E76" s="76"/>
      <c r="F76" s="77" t="s">
        <v>134</v>
      </c>
      <c r="G76" s="78">
        <v>2.6</v>
      </c>
      <c r="H76" s="78">
        <f t="shared" si="0"/>
        <v>407.1</v>
      </c>
      <c r="I76" s="87" t="str">
        <f t="shared" si="1"/>
        <v>J+1 3h22</v>
      </c>
      <c r="J76" s="88" t="str">
        <f t="shared" si="2"/>
        <v>J+1 18h8</v>
      </c>
    </row>
    <row r="77" spans="1:249" s="48" customFormat="1" ht="9.75" customHeight="1">
      <c r="A77" s="57"/>
      <c r="B77" s="57"/>
      <c r="C77" s="57"/>
      <c r="D77" s="57"/>
      <c r="E77" s="97"/>
      <c r="F77" s="9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row>
    <row r="78" spans="2:10" s="79" customFormat="1" ht="12.75">
      <c r="B78" s="71"/>
      <c r="C78" s="80" t="s">
        <v>143</v>
      </c>
      <c r="E78" s="71"/>
      <c r="F78" s="71"/>
      <c r="G78" s="71"/>
      <c r="H78" s="71"/>
      <c r="I78" s="71"/>
      <c r="J78" s="71"/>
    </row>
    <row r="79" spans="1:10" s="79" customFormat="1" ht="12.75">
      <c r="A79" s="57"/>
      <c r="B79" s="31" t="s">
        <v>147</v>
      </c>
      <c r="C79" s="71"/>
      <c r="E79" s="71"/>
      <c r="F79" s="71"/>
      <c r="G79" s="71"/>
      <c r="H79" s="71"/>
      <c r="I79" s="71"/>
      <c r="J79" s="71"/>
    </row>
    <row r="80" spans="1:10" s="79" customFormat="1" ht="12.75">
      <c r="A80" s="57"/>
      <c r="B80" s="31" t="s">
        <v>146</v>
      </c>
      <c r="C80" s="71"/>
      <c r="E80" s="71"/>
      <c r="F80" s="71"/>
      <c r="G80" s="71"/>
      <c r="H80" s="71"/>
      <c r="I80" s="71"/>
      <c r="J80" s="71"/>
    </row>
    <row r="81" spans="1:10" s="79" customFormat="1" ht="12.75">
      <c r="A81" s="57"/>
      <c r="B81" s="31" t="s">
        <v>150</v>
      </c>
      <c r="C81" s="71"/>
      <c r="E81" s="71"/>
      <c r="F81" s="71"/>
      <c r="G81" s="71"/>
      <c r="H81" s="71"/>
      <c r="I81" s="71"/>
      <c r="J81" s="71"/>
    </row>
    <row r="82" spans="1:10" s="79" customFormat="1" ht="12.75">
      <c r="A82" s="57"/>
      <c r="B82" s="71"/>
      <c r="C82" s="71"/>
      <c r="E82" s="71"/>
      <c r="F82" s="71"/>
      <c r="G82" s="71"/>
      <c r="H82" s="71"/>
      <c r="I82" s="71"/>
      <c r="J82" s="71"/>
    </row>
    <row r="83" spans="1:10" s="79" customFormat="1" ht="12.75">
      <c r="A83" s="57"/>
      <c r="B83" s="31" t="s">
        <v>144</v>
      </c>
      <c r="C83" s="71"/>
      <c r="E83" s="71"/>
      <c r="F83" s="71"/>
      <c r="G83" s="71"/>
      <c r="H83" s="71"/>
      <c r="I83" s="71"/>
      <c r="J83" s="71"/>
    </row>
    <row r="84" spans="1:10" s="79" customFormat="1" ht="12.75">
      <c r="A84" s="57"/>
      <c r="B84" s="31" t="s">
        <v>149</v>
      </c>
      <c r="C84" s="71"/>
      <c r="E84" s="71"/>
      <c r="F84" s="71"/>
      <c r="G84" s="71"/>
      <c r="H84" s="71"/>
      <c r="I84" s="71"/>
      <c r="J84" s="71"/>
    </row>
    <row r="85" spans="1:10" s="79" customFormat="1" ht="12.75">
      <c r="A85" s="57"/>
      <c r="B85" s="31"/>
      <c r="C85" s="71"/>
      <c r="E85" s="71"/>
      <c r="F85" s="71"/>
      <c r="G85" s="71"/>
      <c r="H85" s="71"/>
      <c r="I85" s="71"/>
      <c r="J85" s="71"/>
    </row>
    <row r="86" spans="1:10" s="79" customFormat="1" ht="12.75">
      <c r="A86" s="57"/>
      <c r="B86" s="82" t="s">
        <v>148</v>
      </c>
      <c r="C86" s="81"/>
      <c r="E86" s="71"/>
      <c r="F86" s="71"/>
      <c r="G86" s="71"/>
      <c r="H86" s="71"/>
      <c r="I86" s="71"/>
      <c r="J86" s="71"/>
    </row>
  </sheetData>
  <sheetProtection formatCells="0" formatColumns="0" formatRows="0" insertColumns="0" insertRows="0" insertHyperlinks="0" deleteColumns="0" deleteRows="0" sort="0" autoFilter="0" pivotTables="0"/>
  <mergeCells count="12">
    <mergeCell ref="G12:H12"/>
    <mergeCell ref="E77:F77"/>
    <mergeCell ref="C14:C15"/>
    <mergeCell ref="D14:E14"/>
    <mergeCell ref="I14:J14"/>
    <mergeCell ref="G13:H13"/>
    <mergeCell ref="D7:F7"/>
    <mergeCell ref="I7:J7"/>
    <mergeCell ref="G8:H8"/>
    <mergeCell ref="G9:H9"/>
    <mergeCell ref="G10:H10"/>
    <mergeCell ref="G11:H11"/>
  </mergeCells>
  <hyperlinks>
    <hyperlink ref="D7:F7" r:id="rId1" display="Lien vers la trace BRM 400"/>
  </hyperlinks>
  <printOptions horizontalCentered="1" verticalCentered="1"/>
  <pageMargins left="0" right="0" top="0" bottom="0" header="0.5118110236220472" footer="0.5118110236220472"/>
  <pageSetup fitToHeight="1" fitToWidth="1" horizontalDpi="600" verticalDpi="600" orientation="portrait" paperSize="9" scale="4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se7en</cp:lastModifiedBy>
  <cp:lastPrinted>2021-10-27T19:47:17Z</cp:lastPrinted>
  <dcterms:created xsi:type="dcterms:W3CDTF">2018-01-20T16:42:50Z</dcterms:created>
  <dcterms:modified xsi:type="dcterms:W3CDTF">2022-10-16T18:45:27Z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